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os/Desktop/Emprendimientos/SCB Smart Capital Bank/"/>
    </mc:Choice>
  </mc:AlternateContent>
  <xr:revisionPtr revIDLastSave="0" documentId="13_ncr:1_{EDC0B99F-A763-564E-88B1-B2F6CD3CABC8}" xr6:coauthVersionLast="47" xr6:coauthVersionMax="47" xr10:uidLastSave="{00000000-0000-0000-0000-000000000000}"/>
  <bookViews>
    <workbookView xWindow="0" yWindow="500" windowWidth="28800" windowHeight="17500" xr2:uid="{5BD93D6C-AAF3-437C-A0C2-D0FCD79C2FA6}"/>
  </bookViews>
  <sheets>
    <sheet name="RENTABILIDAD CAPITAL CLIEN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" l="1"/>
  <c r="Q37" i="1" s="1"/>
  <c r="Q35" i="1" l="1"/>
  <c r="Q40" i="1" s="1"/>
  <c r="I5" i="1"/>
  <c r="U5" i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V6" i="1"/>
  <c r="V7" i="1" s="1"/>
  <c r="V8" i="1" s="1"/>
  <c r="V9" i="1" s="1"/>
  <c r="V10" i="1" s="1"/>
  <c r="V11" i="1" s="1"/>
  <c r="V12" i="1" s="1"/>
  <c r="V13" i="1" s="1"/>
  <c r="V14" i="1" s="1"/>
  <c r="V15" i="1" s="1"/>
  <c r="V16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O6" i="1"/>
  <c r="R6" i="1" s="1"/>
  <c r="P6" i="1"/>
  <c r="R5" i="1"/>
  <c r="Q36" i="1" l="1"/>
  <c r="O7" i="1"/>
  <c r="W5" i="1"/>
  <c r="Q6" i="1"/>
  <c r="P7" i="1"/>
  <c r="P8" i="1" s="1"/>
  <c r="P9" i="1" s="1"/>
  <c r="Q39" i="1" l="1"/>
  <c r="Q41" i="1" s="1"/>
  <c r="Q7" i="1"/>
  <c r="O8" i="1"/>
  <c r="R7" i="1"/>
  <c r="X5" i="1"/>
  <c r="U6" i="1" s="1"/>
  <c r="P10" i="1"/>
  <c r="O9" i="1" l="1"/>
  <c r="R8" i="1"/>
  <c r="Q8" i="1"/>
  <c r="W6" i="1"/>
  <c r="X6" i="1" s="1"/>
  <c r="U7" i="1" s="1"/>
  <c r="P11" i="1"/>
  <c r="R9" i="1" l="1"/>
  <c r="O10" i="1"/>
  <c r="Q9" i="1"/>
  <c r="W7" i="1"/>
  <c r="X7" i="1" s="1"/>
  <c r="U8" i="1" s="1"/>
  <c r="P12" i="1"/>
  <c r="R10" i="1" l="1"/>
  <c r="Q10" i="1"/>
  <c r="O11" i="1"/>
  <c r="W8" i="1"/>
  <c r="X8" i="1" s="1"/>
  <c r="U9" i="1" s="1"/>
  <c r="P13" i="1"/>
  <c r="R11" i="1" l="1"/>
  <c r="O12" i="1"/>
  <c r="Q11" i="1"/>
  <c r="W9" i="1"/>
  <c r="X9" i="1" s="1"/>
  <c r="U10" i="1" s="1"/>
  <c r="P14" i="1"/>
  <c r="R12" i="1" l="1"/>
  <c r="O13" i="1"/>
  <c r="Q12" i="1"/>
  <c r="W10" i="1"/>
  <c r="X10" i="1" s="1"/>
  <c r="U11" i="1" s="1"/>
  <c r="P15" i="1"/>
  <c r="R13" i="1" l="1"/>
  <c r="Q13" i="1"/>
  <c r="O14" i="1"/>
  <c r="W11" i="1"/>
  <c r="X11" i="1" s="1"/>
  <c r="U12" i="1" s="1"/>
  <c r="P16" i="1"/>
  <c r="O15" i="1" l="1"/>
  <c r="R14" i="1"/>
  <c r="Q14" i="1"/>
  <c r="W12" i="1"/>
  <c r="X12" i="1" s="1"/>
  <c r="U13" i="1" s="1"/>
  <c r="P18" i="1"/>
  <c r="R15" i="1" l="1"/>
  <c r="O16" i="1"/>
  <c r="Q15" i="1"/>
  <c r="W13" i="1"/>
  <c r="X13" i="1" s="1"/>
  <c r="U14" i="1" s="1"/>
  <c r="P19" i="1"/>
  <c r="R16" i="1" l="1"/>
  <c r="O18" i="1"/>
  <c r="Q16" i="1"/>
  <c r="Q17" i="1" s="1"/>
  <c r="R17" i="1" s="1"/>
  <c r="W14" i="1"/>
  <c r="X14" i="1" s="1"/>
  <c r="U15" i="1" s="1"/>
  <c r="P20" i="1"/>
  <c r="O19" i="1" l="1"/>
  <c r="O20" i="1"/>
  <c r="Q20" i="1" s="1"/>
  <c r="R18" i="1"/>
  <c r="Q18" i="1"/>
  <c r="W15" i="1"/>
  <c r="X15" i="1" s="1"/>
  <c r="U16" i="1" s="1"/>
  <c r="P21" i="1"/>
  <c r="R20" i="1" l="1"/>
  <c r="O22" i="1"/>
  <c r="O21" i="1"/>
  <c r="Q21" i="1" s="1"/>
  <c r="R19" i="1"/>
  <c r="Q19" i="1"/>
  <c r="W16" i="1"/>
  <c r="W17" i="1" s="1"/>
  <c r="P22" i="1"/>
  <c r="X17" i="1" l="1"/>
  <c r="W37" i="1"/>
  <c r="R21" i="1"/>
  <c r="O23" i="1"/>
  <c r="O24" i="1"/>
  <c r="R22" i="1"/>
  <c r="X16" i="1"/>
  <c r="U18" i="1" s="1"/>
  <c r="P23" i="1"/>
  <c r="Q22" i="1"/>
  <c r="W35" i="1" l="1"/>
  <c r="W40" i="1" s="1"/>
  <c r="R23" i="1"/>
  <c r="O25" i="1"/>
  <c r="R24" i="1"/>
  <c r="O26" i="1"/>
  <c r="W18" i="1"/>
  <c r="P24" i="1"/>
  <c r="Q23" i="1"/>
  <c r="W36" i="1" l="1"/>
  <c r="W39" i="1" s="1"/>
  <c r="W41" i="1" s="1"/>
  <c r="R26" i="1"/>
  <c r="O28" i="1"/>
  <c r="R28" i="1" s="1"/>
  <c r="O27" i="1"/>
  <c r="R25" i="1"/>
  <c r="X18" i="1"/>
  <c r="U19" i="1" s="1"/>
  <c r="P25" i="1"/>
  <c r="Q24" i="1"/>
  <c r="R27" i="1" l="1"/>
  <c r="O29" i="1"/>
  <c r="R29" i="1" s="1"/>
  <c r="W19" i="1"/>
  <c r="X19" i="1" s="1"/>
  <c r="U20" i="1" s="1"/>
  <c r="Q25" i="1"/>
  <c r="P26" i="1"/>
  <c r="W20" i="1" l="1"/>
  <c r="X20" i="1" s="1"/>
  <c r="U21" i="1" s="1"/>
  <c r="P27" i="1"/>
  <c r="Q26" i="1"/>
  <c r="W21" i="1" l="1"/>
  <c r="X21" i="1" s="1"/>
  <c r="U22" i="1" s="1"/>
  <c r="P28" i="1"/>
  <c r="Q27" i="1"/>
  <c r="W22" i="1" l="1"/>
  <c r="X22" i="1" s="1"/>
  <c r="U23" i="1" s="1"/>
  <c r="Q28" i="1"/>
  <c r="P29" i="1"/>
  <c r="Q29" i="1" s="1"/>
  <c r="W23" i="1" l="1"/>
  <c r="X23" i="1" s="1"/>
  <c r="U24" i="1" s="1"/>
  <c r="Q30" i="1"/>
  <c r="Q31" i="1" s="1"/>
  <c r="R31" i="1" s="1"/>
  <c r="W24" i="1" l="1"/>
  <c r="R30" i="1"/>
  <c r="X24" i="1" l="1"/>
  <c r="U25" i="1" s="1"/>
  <c r="W25" i="1" l="1"/>
  <c r="X25" i="1" s="1"/>
  <c r="U26" i="1" s="1"/>
  <c r="W26" i="1" l="1"/>
  <c r="X26" i="1" s="1"/>
  <c r="U27" i="1" s="1"/>
  <c r="W27" i="1" l="1"/>
  <c r="X27" i="1" s="1"/>
  <c r="U28" i="1" s="1"/>
  <c r="W28" i="1" l="1"/>
  <c r="X28" i="1" s="1"/>
  <c r="U29" i="1" s="1"/>
  <c r="W29" i="1" l="1"/>
  <c r="W30" i="1" s="1"/>
  <c r="X29" i="1" l="1"/>
  <c r="X30" i="1"/>
  <c r="W31" i="1"/>
  <c r="X31" i="1" s="1"/>
  <c r="D6" i="1" l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8" i="1" s="1"/>
  <c r="F18" i="1"/>
  <c r="F19" i="1"/>
  <c r="F20" i="1"/>
  <c r="F21" i="1"/>
  <c r="F22" i="1"/>
  <c r="F23" i="1"/>
  <c r="F24" i="1"/>
  <c r="F25" i="1"/>
  <c r="F26" i="1"/>
  <c r="F27" i="1"/>
  <c r="F28" i="1"/>
  <c r="F29" i="1"/>
  <c r="F6" i="1"/>
  <c r="F7" i="1"/>
  <c r="F8" i="1"/>
  <c r="F9" i="1"/>
  <c r="F10" i="1"/>
  <c r="F11" i="1"/>
  <c r="F12" i="1"/>
  <c r="F13" i="1"/>
  <c r="F14" i="1"/>
  <c r="F15" i="1"/>
  <c r="F16" i="1"/>
  <c r="F5" i="1"/>
  <c r="J6" i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E18" i="1" l="1"/>
  <c r="D19" i="1"/>
  <c r="K5" i="1"/>
  <c r="E5" i="1"/>
  <c r="E37" i="1" s="1"/>
  <c r="E6" i="1"/>
  <c r="E7" i="1"/>
  <c r="E8" i="1"/>
  <c r="E9" i="1"/>
  <c r="E10" i="1"/>
  <c r="E11" i="1"/>
  <c r="E12" i="1"/>
  <c r="E13" i="1"/>
  <c r="E14" i="1"/>
  <c r="E15" i="1"/>
  <c r="E16" i="1"/>
  <c r="E35" i="1" l="1"/>
  <c r="E40" i="1" s="1"/>
  <c r="E19" i="1"/>
  <c r="D20" i="1"/>
  <c r="L5" i="1"/>
  <c r="I6" i="1" s="1"/>
  <c r="E17" i="1"/>
  <c r="E36" i="1" l="1"/>
  <c r="E39" i="1"/>
  <c r="E41" i="1" s="1"/>
  <c r="E20" i="1"/>
  <c r="D21" i="1"/>
  <c r="K6" i="1"/>
  <c r="F17" i="1"/>
  <c r="L6" i="1" l="1"/>
  <c r="I7" i="1" s="1"/>
  <c r="K7" i="1" s="1"/>
  <c r="L7" i="1" s="1"/>
  <c r="I8" i="1" s="1"/>
  <c r="D22" i="1"/>
  <c r="E21" i="1"/>
  <c r="D23" i="1" l="1"/>
  <c r="E22" i="1"/>
  <c r="K8" i="1"/>
  <c r="L8" i="1" l="1"/>
  <c r="I9" i="1" s="1"/>
  <c r="K9" i="1" s="1"/>
  <c r="E23" i="1"/>
  <c r="D24" i="1"/>
  <c r="D25" i="1" l="1"/>
  <c r="E24" i="1"/>
  <c r="L9" i="1"/>
  <c r="I10" i="1" s="1"/>
  <c r="K10" i="1" s="1"/>
  <c r="L10" i="1" l="1"/>
  <c r="I11" i="1" s="1"/>
  <c r="K11" i="1" s="1"/>
  <c r="L11" i="1" s="1"/>
  <c r="I12" i="1" s="1"/>
  <c r="E25" i="1"/>
  <c r="D26" i="1"/>
  <c r="D27" i="1" l="1"/>
  <c r="E26" i="1"/>
  <c r="K12" i="1"/>
  <c r="L12" i="1" s="1"/>
  <c r="I13" i="1" s="1"/>
  <c r="D28" i="1" l="1"/>
  <c r="E27" i="1"/>
  <c r="K13" i="1"/>
  <c r="L13" i="1" s="1"/>
  <c r="I14" i="1" s="1"/>
  <c r="E28" i="1" l="1"/>
  <c r="D29" i="1"/>
  <c r="E29" i="1" s="1"/>
  <c r="K14" i="1"/>
  <c r="L14" i="1" s="1"/>
  <c r="I15" i="1" s="1"/>
  <c r="E30" i="1" l="1"/>
  <c r="E31" i="1" s="1"/>
  <c r="F31" i="1" s="1"/>
  <c r="K15" i="1"/>
  <c r="L15" i="1" s="1"/>
  <c r="I16" i="1" s="1"/>
  <c r="F30" i="1" l="1"/>
  <c r="K16" i="1"/>
  <c r="K17" i="1" s="1"/>
  <c r="L17" i="1" l="1"/>
  <c r="K37" i="1"/>
  <c r="L16" i="1"/>
  <c r="I18" i="1" s="1"/>
  <c r="K35" i="1" l="1"/>
  <c r="K40" i="1" s="1"/>
  <c r="K18" i="1"/>
  <c r="L18" i="1" s="1"/>
  <c r="I19" i="1" s="1"/>
  <c r="K19" i="1" s="1"/>
  <c r="K36" i="1" l="1"/>
  <c r="K39" i="1"/>
  <c r="K41" i="1" s="1"/>
  <c r="L19" i="1"/>
  <c r="I20" i="1" s="1"/>
  <c r="K20" i="1" s="1"/>
  <c r="L20" i="1" s="1"/>
  <c r="I21" i="1" s="1"/>
  <c r="K21" i="1" s="1"/>
  <c r="L21" i="1" s="1"/>
  <c r="I22" i="1" s="1"/>
  <c r="K22" i="1" s="1"/>
  <c r="L22" i="1" s="1"/>
  <c r="I23" i="1" s="1"/>
  <c r="K23" i="1" s="1"/>
  <c r="L23" i="1" s="1"/>
  <c r="I24" i="1" s="1"/>
  <c r="K24" i="1" s="1"/>
  <c r="L24" i="1" s="1"/>
  <c r="I25" i="1" s="1"/>
  <c r="K25" i="1" s="1"/>
  <c r="L25" i="1" s="1"/>
  <c r="I26" i="1" s="1"/>
  <c r="K26" i="1" s="1"/>
  <c r="L26" i="1" s="1"/>
  <c r="I27" i="1" s="1"/>
  <c r="K27" i="1" s="1"/>
  <c r="L27" i="1" s="1"/>
  <c r="I28" i="1" s="1"/>
  <c r="K28" i="1" s="1"/>
  <c r="L28" i="1" s="1"/>
  <c r="I29" i="1" s="1"/>
  <c r="K29" i="1" s="1"/>
  <c r="L29" i="1" s="1"/>
  <c r="K30" i="1" l="1"/>
  <c r="L30" i="1" s="1"/>
  <c r="K31" i="1" l="1"/>
  <c r="L31" i="1" s="1"/>
</calcChain>
</file>

<file path=xl/sharedStrings.xml><?xml version="1.0" encoding="utf-8"?>
<sst xmlns="http://schemas.openxmlformats.org/spreadsheetml/2006/main" count="71" uniqueCount="21">
  <si>
    <t xml:space="preserve"> CON PAGOS MENSUALES AL CLIENTE</t>
  </si>
  <si>
    <t>CON PAGO ANUAL AL CLIENTE</t>
  </si>
  <si>
    <t>INVERSION DESDE $10.000 A $50.000</t>
  </si>
  <si>
    <t>INVERSION MAYOR A $50.000</t>
  </si>
  <si>
    <t>INGRESOS AÑO 1</t>
  </si>
  <si>
    <t>INGRESOS AÑO 2</t>
  </si>
  <si>
    <t>INGRESO TOTAL</t>
  </si>
  <si>
    <t>CAPITAL</t>
  </si>
  <si>
    <t>RENDIMIENTO</t>
  </si>
  <si>
    <t>%</t>
  </si>
  <si>
    <t>ACUMULADO</t>
  </si>
  <si>
    <t>CALCULO DE IMPUESTOS</t>
  </si>
  <si>
    <t>BASE</t>
  </si>
  <si>
    <t>IVA</t>
  </si>
  <si>
    <t>PAGO</t>
  </si>
  <si>
    <t>RENTA</t>
  </si>
  <si>
    <t>TOTAL A RECIBIR</t>
  </si>
  <si>
    <t>RETENCIONES</t>
  </si>
  <si>
    <t>PAGO NETO MENSUAL</t>
  </si>
  <si>
    <t>PAGO NETO ANUAL</t>
  </si>
  <si>
    <r>
      <rPr>
        <b/>
        <sz val="18"/>
        <color theme="1"/>
        <rFont val="Calibri"/>
        <family val="2"/>
        <scheme val="minor"/>
      </rPr>
      <t>SIMULADOR DE INVERSION</t>
    </r>
    <r>
      <rPr>
        <sz val="18"/>
        <color theme="1"/>
        <rFont val="Calibri"/>
        <family val="2"/>
        <scheme val="minor"/>
      </rPr>
      <t xml:space="preserve"> </t>
    </r>
    <r>
      <rPr>
        <sz val="11"/>
        <color rgb="FFFF0000"/>
        <rFont val="Calibri (Cuerpo)"/>
      </rPr>
      <t xml:space="preserve"> </t>
    </r>
    <r>
      <rPr>
        <b/>
        <sz val="11"/>
        <color rgb="FFFF0000"/>
        <rFont val="Calibri (Cuerpo)"/>
      </rPr>
      <t>(CAMBIAR UNICAMENTE LOS VALORES EN COLOR ROJO)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</si>
</sst>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 * #,##0.00_ ;_ * \-#,##0.00_ ;_ * &quot;-&quot;??_ ;_ @_ "/>
    <numFmt numFmtId="165" formatCode="_ * #,##0_ ;_ * \-#,##0_ ;_ * &quot;-&quot;??_ ;_ @_ "/>
    <numFmt numFmtId="166" formatCode="_-&quot;$&quot;* #,##0_-;\-&quot;$&quot;* #,##0_-;_-&quot;$&quot;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 (Cuerpo)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 (Cuerpo)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0">
    <xf numFmtId="0" fontId="0" fillId="0" borderId="0" xfId="0"/>
    <xf numFmtId="0" fontId="0" fillId="2" borderId="0" xfId="0" applyFill="1"/>
    <xf numFmtId="165" fontId="0" fillId="2" borderId="0" xfId="1" applyNumberFormat="1" applyFont="1" applyFill="1"/>
    <xf numFmtId="166" fontId="0" fillId="0" borderId="0" xfId="2" applyNumberFormat="1" applyFont="1"/>
    <xf numFmtId="166" fontId="0" fillId="0" borderId="1" xfId="2" applyNumberFormat="1" applyFont="1" applyBorder="1"/>
    <xf numFmtId="10" fontId="0" fillId="0" borderId="1" xfId="1" applyNumberFormat="1" applyFont="1" applyBorder="1"/>
    <xf numFmtId="0" fontId="0" fillId="0" borderId="0" xfId="0" applyAlignment="1">
      <alignment horizontal="center"/>
    </xf>
    <xf numFmtId="166" fontId="0" fillId="0" borderId="6" xfId="2" applyNumberFormat="1" applyFont="1" applyBorder="1"/>
    <xf numFmtId="165" fontId="0" fillId="0" borderId="3" xfId="1" applyNumberFormat="1" applyFont="1" applyBorder="1"/>
    <xf numFmtId="166" fontId="3" fillId="0" borderId="10" xfId="2" applyNumberFormat="1" applyFont="1" applyBorder="1"/>
    <xf numFmtId="10" fontId="0" fillId="3" borderId="11" xfId="3" applyNumberFormat="1" applyFont="1" applyFill="1" applyBorder="1"/>
    <xf numFmtId="0" fontId="0" fillId="2" borderId="0" xfId="0" applyFill="1" applyAlignment="1">
      <alignment horizontal="center"/>
    </xf>
    <xf numFmtId="0" fontId="0" fillId="0" borderId="5" xfId="0" applyBorder="1" applyAlignment="1">
      <alignment horizontal="center"/>
    </xf>
    <xf numFmtId="10" fontId="0" fillId="0" borderId="1" xfId="3" applyNumberFormat="1" applyFont="1" applyBorder="1"/>
    <xf numFmtId="10" fontId="0" fillId="0" borderId="0" xfId="3" applyNumberFormat="1" applyFont="1"/>
    <xf numFmtId="166" fontId="0" fillId="0" borderId="2" xfId="2" applyNumberFormat="1" applyFont="1" applyBorder="1"/>
    <xf numFmtId="165" fontId="0" fillId="0" borderId="14" xfId="1" applyNumberFormat="1" applyFont="1" applyBorder="1"/>
    <xf numFmtId="10" fontId="0" fillId="0" borderId="2" xfId="3" applyNumberFormat="1" applyFont="1" applyBorder="1"/>
    <xf numFmtId="166" fontId="3" fillId="0" borderId="12" xfId="2" applyNumberFormat="1" applyFont="1" applyBorder="1"/>
    <xf numFmtId="10" fontId="0" fillId="3" borderId="13" xfId="3" applyNumberFormat="1" applyFont="1" applyFill="1" applyBorder="1"/>
    <xf numFmtId="165" fontId="3" fillId="2" borderId="0" xfId="1" applyNumberFormat="1" applyFont="1" applyFill="1" applyBorder="1"/>
    <xf numFmtId="10" fontId="3" fillId="3" borderId="13" xfId="3" applyNumberFormat="1" applyFont="1" applyFill="1" applyBorder="1"/>
    <xf numFmtId="0" fontId="3" fillId="2" borderId="0" xfId="0" applyFont="1" applyFill="1" applyBorder="1"/>
    <xf numFmtId="0" fontId="3" fillId="0" borderId="0" xfId="0" applyFont="1" applyBorder="1"/>
    <xf numFmtId="0" fontId="0" fillId="4" borderId="0" xfId="0" applyFill="1"/>
    <xf numFmtId="166" fontId="0" fillId="4" borderId="0" xfId="2" applyNumberFormat="1" applyFont="1" applyFill="1"/>
    <xf numFmtId="0" fontId="1" fillId="2" borderId="0" xfId="0" applyFont="1" applyFill="1"/>
    <xf numFmtId="0" fontId="1" fillId="0" borderId="0" xfId="0" applyFont="1"/>
    <xf numFmtId="166" fontId="0" fillId="2" borderId="0" xfId="2" applyNumberFormat="1" applyFont="1" applyFill="1"/>
    <xf numFmtId="10" fontId="0" fillId="2" borderId="0" xfId="3" applyNumberFormat="1" applyFont="1" applyFill="1"/>
    <xf numFmtId="166" fontId="8" fillId="0" borderId="0" xfId="2" applyNumberFormat="1" applyFont="1" applyBorder="1" applyAlignment="1">
      <alignment horizontal="center"/>
    </xf>
    <xf numFmtId="165" fontId="8" fillId="0" borderId="0" xfId="1" applyNumberFormat="1" applyFont="1" applyBorder="1" applyAlignment="1">
      <alignment horizontal="center"/>
    </xf>
    <xf numFmtId="166" fontId="8" fillId="0" borderId="6" xfId="2" applyNumberFormat="1" applyFont="1" applyBorder="1" applyAlignment="1">
      <alignment horizontal="center"/>
    </xf>
    <xf numFmtId="0" fontId="3" fillId="2" borderId="0" xfId="0" applyFont="1" applyFill="1"/>
    <xf numFmtId="0" fontId="3" fillId="0" borderId="0" xfId="0" applyFont="1"/>
    <xf numFmtId="165" fontId="0" fillId="4" borderId="0" xfId="1" applyNumberFormat="1" applyFont="1" applyFill="1"/>
    <xf numFmtId="0" fontId="0" fillId="4" borderId="19" xfId="0" applyFill="1" applyBorder="1"/>
    <xf numFmtId="166" fontId="0" fillId="4" borderId="20" xfId="2" applyNumberFormat="1" applyFont="1" applyFill="1" applyBorder="1"/>
    <xf numFmtId="0" fontId="0" fillId="4" borderId="20" xfId="0" applyFill="1" applyBorder="1" applyAlignment="1">
      <alignment horizontal="right"/>
    </xf>
    <xf numFmtId="44" fontId="0" fillId="4" borderId="21" xfId="0" applyNumberFormat="1" applyFill="1" applyBorder="1"/>
    <xf numFmtId="0" fontId="0" fillId="4" borderId="5" xfId="0" applyFill="1" applyBorder="1"/>
    <xf numFmtId="9" fontId="0" fillId="4" borderId="0" xfId="3" applyFont="1" applyFill="1" applyBorder="1" applyAlignment="1">
      <alignment horizontal="right"/>
    </xf>
    <xf numFmtId="0" fontId="0" fillId="4" borderId="0" xfId="0" applyFill="1" applyAlignment="1">
      <alignment horizontal="right"/>
    </xf>
    <xf numFmtId="166" fontId="0" fillId="4" borderId="6" xfId="2" applyNumberFormat="1" applyFont="1" applyFill="1" applyBorder="1"/>
    <xf numFmtId="166" fontId="0" fillId="4" borderId="0" xfId="2" applyNumberFormat="1" applyFont="1" applyFill="1" applyBorder="1"/>
    <xf numFmtId="44" fontId="3" fillId="4" borderId="0" xfId="0" applyNumberFormat="1" applyFont="1" applyFill="1" applyAlignment="1">
      <alignment horizontal="right"/>
    </xf>
    <xf numFmtId="166" fontId="3" fillId="4" borderId="6" xfId="0" applyNumberFormat="1" applyFont="1" applyFill="1" applyBorder="1"/>
    <xf numFmtId="9" fontId="0" fillId="4" borderId="20" xfId="0" applyNumberFormat="1" applyFill="1" applyBorder="1" applyAlignment="1">
      <alignment horizontal="right"/>
    </xf>
    <xf numFmtId="166" fontId="0" fillId="4" borderId="21" xfId="0" applyNumberFormat="1" applyFill="1" applyBorder="1"/>
    <xf numFmtId="0" fontId="0" fillId="4" borderId="22" xfId="0" applyFill="1" applyBorder="1"/>
    <xf numFmtId="9" fontId="0" fillId="4" borderId="23" xfId="0" applyNumberFormat="1" applyFill="1" applyBorder="1" applyAlignment="1">
      <alignment horizontal="right"/>
    </xf>
    <xf numFmtId="0" fontId="0" fillId="4" borderId="23" xfId="0" applyFill="1" applyBorder="1" applyAlignment="1">
      <alignment horizontal="right"/>
    </xf>
    <xf numFmtId="44" fontId="0" fillId="4" borderId="24" xfId="0" applyNumberFormat="1" applyFill="1" applyBorder="1"/>
    <xf numFmtId="166" fontId="9" fillId="6" borderId="15" xfId="2" applyNumberFormat="1" applyFont="1" applyFill="1" applyBorder="1" applyAlignment="1">
      <alignment horizontal="left"/>
    </xf>
    <xf numFmtId="166" fontId="9" fillId="6" borderId="16" xfId="2" applyNumberFormat="1" applyFont="1" applyFill="1" applyBorder="1"/>
    <xf numFmtId="166" fontId="9" fillId="6" borderId="18" xfId="2" applyNumberFormat="1" applyFont="1" applyFill="1" applyBorder="1"/>
    <xf numFmtId="0" fontId="0" fillId="0" borderId="0" xfId="0" applyFill="1"/>
    <xf numFmtId="0" fontId="3" fillId="4" borderId="0" xfId="0" applyFont="1" applyFill="1"/>
    <xf numFmtId="166" fontId="3" fillId="2" borderId="0" xfId="2" applyNumberFormat="1" applyFont="1" applyFill="1"/>
    <xf numFmtId="10" fontId="0" fillId="4" borderId="0" xfId="3" applyNumberFormat="1" applyFont="1" applyFill="1"/>
    <xf numFmtId="0" fontId="1" fillId="4" borderId="0" xfId="0" applyFont="1" applyFill="1"/>
    <xf numFmtId="0" fontId="0" fillId="4" borderId="0" xfId="0" applyFill="1" applyAlignment="1">
      <alignment horizontal="center"/>
    </xf>
    <xf numFmtId="166" fontId="0" fillId="4" borderId="0" xfId="0" applyNumberFormat="1" applyFill="1"/>
    <xf numFmtId="0" fontId="3" fillId="4" borderId="0" xfId="0" applyFont="1" applyFill="1" applyBorder="1"/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165" fontId="3" fillId="0" borderId="15" xfId="1" applyNumberFormat="1" applyFont="1" applyBorder="1" applyAlignment="1">
      <alignment horizontal="center"/>
    </xf>
    <xf numFmtId="165" fontId="3" fillId="0" borderId="16" xfId="1" applyNumberFormat="1" applyFont="1" applyBorder="1" applyAlignment="1">
      <alignment horizontal="center"/>
    </xf>
    <xf numFmtId="165" fontId="3" fillId="0" borderId="17" xfId="1" applyNumberFormat="1" applyFont="1" applyBorder="1" applyAlignment="1">
      <alignment horizontal="center"/>
    </xf>
    <xf numFmtId="165" fontId="0" fillId="0" borderId="15" xfId="1" applyNumberFormat="1" applyFont="1" applyBorder="1" applyAlignment="1">
      <alignment horizontal="center"/>
    </xf>
    <xf numFmtId="165" fontId="0" fillId="0" borderId="16" xfId="1" applyNumberFormat="1" applyFont="1" applyBorder="1" applyAlignment="1">
      <alignment horizontal="center"/>
    </xf>
    <xf numFmtId="165" fontId="0" fillId="0" borderId="17" xfId="1" applyNumberFormat="1" applyFont="1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5" fontId="0" fillId="0" borderId="9" xfId="1" applyNumberFormat="1" applyFont="1" applyBorder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4" fillId="5" borderId="15" xfId="0" applyFont="1" applyFill="1" applyBorder="1" applyAlignment="1">
      <alignment horizontal="center" wrapText="1"/>
    </xf>
    <xf numFmtId="0" fontId="4" fillId="5" borderId="16" xfId="0" applyFont="1" applyFill="1" applyBorder="1" applyAlignment="1">
      <alignment horizontal="center" wrapText="1"/>
    </xf>
    <xf numFmtId="0" fontId="4" fillId="5" borderId="18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66" fontId="9" fillId="7" borderId="1" xfId="2" applyNumberFormat="1" applyFont="1" applyFill="1" applyBorder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319924</xdr:colOff>
      <xdr:row>0</xdr:row>
      <xdr:rowOff>0</xdr:rowOff>
    </xdr:from>
    <xdr:to>
      <xdr:col>4</xdr:col>
      <xdr:colOff>656871</xdr:colOff>
      <xdr:row>0</xdr:row>
      <xdr:rowOff>1079500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DCD296-BA41-DC44-BF9E-6A5F5BA29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924" y="0"/>
          <a:ext cx="2159000" cy="107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AF636-89C0-4BC8-A6F1-2283E108436F}">
  <dimension ref="A1:AO140"/>
  <sheetViews>
    <sheetView tabSelected="1" topLeftCell="A4" zoomScaleNormal="170" workbookViewId="0">
      <selection activeCell="AB3" sqref="AB3"/>
    </sheetView>
  </sheetViews>
  <sheetFormatPr baseColWidth="10" defaultRowHeight="15" x14ac:dyDescent="0.2"/>
  <cols>
    <col min="1" max="1" width="4.33203125" style="1" customWidth="1"/>
    <col min="2" max="2" width="4.33203125" bestFit="1" customWidth="1"/>
    <col min="3" max="3" width="8.6640625" style="3" bestFit="1" customWidth="1"/>
    <col min="4" max="4" width="6.6640625" bestFit="1" customWidth="1"/>
    <col min="5" max="5" width="10.1640625" style="3" bestFit="1" customWidth="1"/>
    <col min="6" max="6" width="9.33203125" style="3" bestFit="1" customWidth="1"/>
    <col min="7" max="7" width="4.5" style="1" customWidth="1"/>
    <col min="8" max="8" width="3.83203125" bestFit="1" customWidth="1"/>
    <col min="9" max="9" width="8.6640625" style="3" bestFit="1" customWidth="1"/>
    <col min="10" max="10" width="6.6640625" style="14" bestFit="1" customWidth="1"/>
    <col min="11" max="11" width="10.1640625" style="3" bestFit="1" customWidth="1"/>
    <col min="12" max="12" width="9.33203125" style="3" bestFit="1" customWidth="1"/>
    <col min="13" max="13" width="4.33203125" style="1" customWidth="1"/>
    <col min="14" max="14" width="4.33203125" bestFit="1" customWidth="1"/>
    <col min="15" max="15" width="8.6640625" style="3" bestFit="1" customWidth="1"/>
    <col min="16" max="16" width="6.6640625" bestFit="1" customWidth="1"/>
    <col min="17" max="17" width="10.1640625" style="3" bestFit="1" customWidth="1"/>
    <col min="18" max="18" width="9.33203125" style="3" bestFit="1" customWidth="1"/>
    <col min="19" max="19" width="4.33203125" style="1" customWidth="1"/>
    <col min="20" max="20" width="3.83203125" bestFit="1" customWidth="1"/>
    <col min="21" max="21" width="8.6640625" style="3" bestFit="1" customWidth="1"/>
    <col min="22" max="22" width="6.6640625" bestFit="1" customWidth="1"/>
    <col min="23" max="23" width="11.1640625" style="3" bestFit="1" customWidth="1"/>
    <col min="24" max="24" width="9.33203125" style="3" bestFit="1" customWidth="1"/>
    <col min="25" max="25" width="3.83203125" style="1" customWidth="1"/>
    <col min="26" max="41" width="10.83203125" style="24"/>
  </cols>
  <sheetData>
    <row r="1" spans="1:41" s="24" customFormat="1" ht="86" customHeight="1" thickBot="1" x14ac:dyDescent="0.25">
      <c r="C1" s="25"/>
      <c r="E1" s="25"/>
      <c r="F1" s="25"/>
      <c r="H1" s="82" t="s">
        <v>20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spans="1:41" s="27" customFormat="1" ht="17" thickBot="1" x14ac:dyDescent="0.25">
      <c r="A2" s="26"/>
      <c r="B2" s="83" t="s">
        <v>2</v>
      </c>
      <c r="C2" s="84"/>
      <c r="D2" s="84"/>
      <c r="E2" s="84"/>
      <c r="F2" s="84"/>
      <c r="G2" s="84"/>
      <c r="H2" s="84"/>
      <c r="I2" s="84"/>
      <c r="J2" s="84"/>
      <c r="K2" s="84"/>
      <c r="L2" s="85"/>
      <c r="M2" s="26"/>
      <c r="N2" s="83" t="s">
        <v>3</v>
      </c>
      <c r="O2" s="84"/>
      <c r="P2" s="84"/>
      <c r="Q2" s="84"/>
      <c r="R2" s="84"/>
      <c r="S2" s="84"/>
      <c r="T2" s="84"/>
      <c r="U2" s="84"/>
      <c r="V2" s="84"/>
      <c r="W2" s="84"/>
      <c r="X2" s="85"/>
      <c r="Y2" s="26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</row>
    <row r="3" spans="1:41" s="34" customFormat="1" ht="15" customHeight="1" x14ac:dyDescent="0.2">
      <c r="A3" s="33"/>
      <c r="B3" s="86" t="s">
        <v>0</v>
      </c>
      <c r="C3" s="87"/>
      <c r="D3" s="87"/>
      <c r="E3" s="87"/>
      <c r="F3" s="88"/>
      <c r="G3" s="33"/>
      <c r="H3" s="86" t="s">
        <v>1</v>
      </c>
      <c r="I3" s="87"/>
      <c r="J3" s="87"/>
      <c r="K3" s="87"/>
      <c r="L3" s="88"/>
      <c r="M3" s="33"/>
      <c r="N3" s="86" t="s">
        <v>0</v>
      </c>
      <c r="O3" s="87"/>
      <c r="P3" s="87"/>
      <c r="Q3" s="87"/>
      <c r="R3" s="88"/>
      <c r="S3" s="33"/>
      <c r="T3" s="86" t="s">
        <v>1</v>
      </c>
      <c r="U3" s="87"/>
      <c r="V3" s="87"/>
      <c r="W3" s="87"/>
      <c r="X3" s="88"/>
      <c r="Y3" s="33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</row>
    <row r="4" spans="1:41" s="6" customFormat="1" x14ac:dyDescent="0.2">
      <c r="A4" s="11"/>
      <c r="B4" s="12"/>
      <c r="C4" s="30" t="s">
        <v>7</v>
      </c>
      <c r="D4" s="31" t="s">
        <v>9</v>
      </c>
      <c r="E4" s="30" t="s">
        <v>8</v>
      </c>
      <c r="F4" s="32" t="s">
        <v>10</v>
      </c>
      <c r="G4" s="11"/>
      <c r="H4" s="12"/>
      <c r="I4" s="30" t="s">
        <v>7</v>
      </c>
      <c r="J4" s="31" t="s">
        <v>9</v>
      </c>
      <c r="K4" s="30" t="s">
        <v>8</v>
      </c>
      <c r="L4" s="32" t="s">
        <v>10</v>
      </c>
      <c r="M4" s="11"/>
      <c r="N4" s="12"/>
      <c r="O4" s="30" t="s">
        <v>7</v>
      </c>
      <c r="P4" s="31" t="s">
        <v>9</v>
      </c>
      <c r="Q4" s="30" t="s">
        <v>8</v>
      </c>
      <c r="R4" s="32" t="s">
        <v>10</v>
      </c>
      <c r="S4" s="11"/>
      <c r="T4" s="12"/>
      <c r="U4" s="30" t="s">
        <v>7</v>
      </c>
      <c r="V4" s="31" t="s">
        <v>9</v>
      </c>
      <c r="W4" s="30" t="s">
        <v>8</v>
      </c>
      <c r="X4" s="32" t="s">
        <v>10</v>
      </c>
      <c r="Y4" s="1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</row>
    <row r="5" spans="1:41" x14ac:dyDescent="0.2">
      <c r="A5" s="2"/>
      <c r="B5" s="8">
        <v>1</v>
      </c>
      <c r="C5" s="89">
        <v>10000</v>
      </c>
      <c r="D5" s="5">
        <v>0.02</v>
      </c>
      <c r="E5" s="4">
        <f>C5*D5</f>
        <v>200</v>
      </c>
      <c r="F5" s="7">
        <f>C5</f>
        <v>10000</v>
      </c>
      <c r="G5" s="2"/>
      <c r="H5" s="8">
        <v>1</v>
      </c>
      <c r="I5" s="4">
        <f>C5</f>
        <v>10000</v>
      </c>
      <c r="J5" s="13">
        <v>2.5999999999999999E-2</v>
      </c>
      <c r="K5" s="4">
        <f>I5*J5</f>
        <v>260</v>
      </c>
      <c r="L5" s="7">
        <f>+I5+K5</f>
        <v>10260</v>
      </c>
      <c r="N5" s="8">
        <v>1</v>
      </c>
      <c r="O5" s="89">
        <v>50000</v>
      </c>
      <c r="P5" s="5">
        <v>2.2499999999999999E-2</v>
      </c>
      <c r="Q5" s="4">
        <f>O5*P5</f>
        <v>1125</v>
      </c>
      <c r="R5" s="7">
        <f>O5</f>
        <v>50000</v>
      </c>
      <c r="S5" s="2"/>
      <c r="T5" s="8">
        <v>1</v>
      </c>
      <c r="U5" s="4">
        <f>O5</f>
        <v>50000</v>
      </c>
      <c r="V5" s="13">
        <v>2.8000000000000001E-2</v>
      </c>
      <c r="W5" s="4">
        <f>U5*V5</f>
        <v>1400</v>
      </c>
      <c r="X5" s="7">
        <f>+U5+W5</f>
        <v>51400</v>
      </c>
    </row>
    <row r="6" spans="1:41" x14ac:dyDescent="0.2">
      <c r="A6" s="2"/>
      <c r="B6" s="8">
        <v>2</v>
      </c>
      <c r="C6" s="4">
        <f>C5</f>
        <v>10000</v>
      </c>
      <c r="D6" s="5">
        <f>D5</f>
        <v>0.02</v>
      </c>
      <c r="E6" s="4">
        <f t="shared" ref="E6:E16" si="0">C6*D6</f>
        <v>200</v>
      </c>
      <c r="F6" s="7">
        <f t="shared" ref="F6:F16" si="1">C6</f>
        <v>10000</v>
      </c>
      <c r="G6" s="2"/>
      <c r="H6" s="8">
        <v>2</v>
      </c>
      <c r="I6" s="4">
        <f>L5</f>
        <v>10260</v>
      </c>
      <c r="J6" s="13">
        <f>J5</f>
        <v>2.5999999999999999E-2</v>
      </c>
      <c r="K6" s="4">
        <f>I6*J6</f>
        <v>266.76</v>
      </c>
      <c r="L6" s="7">
        <f>I6+K6</f>
        <v>10526.76</v>
      </c>
      <c r="N6" s="8">
        <v>2</v>
      </c>
      <c r="O6" s="4">
        <f>O5</f>
        <v>50000</v>
      </c>
      <c r="P6" s="5">
        <f>P5</f>
        <v>2.2499999999999999E-2</v>
      </c>
      <c r="Q6" s="4">
        <f t="shared" ref="Q6:Q16" si="2">O6*P6</f>
        <v>1125</v>
      </c>
      <c r="R6" s="7">
        <f t="shared" ref="R6:R16" si="3">O6</f>
        <v>50000</v>
      </c>
      <c r="S6" s="2"/>
      <c r="T6" s="8">
        <v>2</v>
      </c>
      <c r="U6" s="4">
        <f>X5</f>
        <v>51400</v>
      </c>
      <c r="V6" s="13">
        <f>V5</f>
        <v>2.8000000000000001E-2</v>
      </c>
      <c r="W6" s="4">
        <f>U6*V6</f>
        <v>1439.2</v>
      </c>
      <c r="X6" s="7">
        <f>U6+W6</f>
        <v>52839.199999999997</v>
      </c>
    </row>
    <row r="7" spans="1:41" x14ac:dyDescent="0.2">
      <c r="A7" s="2"/>
      <c r="B7" s="8">
        <v>3</v>
      </c>
      <c r="C7" s="4">
        <f t="shared" ref="C7:C16" si="4">C6</f>
        <v>10000</v>
      </c>
      <c r="D7" s="5">
        <f t="shared" ref="D7:D16" si="5">D6</f>
        <v>0.02</v>
      </c>
      <c r="E7" s="4">
        <f t="shared" si="0"/>
        <v>200</v>
      </c>
      <c r="F7" s="7">
        <f t="shared" si="1"/>
        <v>10000</v>
      </c>
      <c r="G7" s="2"/>
      <c r="H7" s="8">
        <v>3</v>
      </c>
      <c r="I7" s="4">
        <f t="shared" ref="I7:I16" si="6">L6</f>
        <v>10526.76</v>
      </c>
      <c r="J7" s="13">
        <f t="shared" ref="J7:J16" si="7">J6</f>
        <v>2.5999999999999999E-2</v>
      </c>
      <c r="K7" s="4">
        <f t="shared" ref="K7:K16" si="8">I7*J7</f>
        <v>273.69576000000001</v>
      </c>
      <c r="L7" s="7">
        <f t="shared" ref="L7:L16" si="9">I7+K7</f>
        <v>10800.455760000001</v>
      </c>
      <c r="N7" s="8">
        <v>3</v>
      </c>
      <c r="O7" s="4">
        <f t="shared" ref="O7:O16" si="10">O6</f>
        <v>50000</v>
      </c>
      <c r="P7" s="5">
        <f t="shared" ref="P7:P16" si="11">P6</f>
        <v>2.2499999999999999E-2</v>
      </c>
      <c r="Q7" s="4">
        <f t="shared" si="2"/>
        <v>1125</v>
      </c>
      <c r="R7" s="7">
        <f t="shared" si="3"/>
        <v>50000</v>
      </c>
      <c r="S7" s="2"/>
      <c r="T7" s="8">
        <v>3</v>
      </c>
      <c r="U7" s="4">
        <f t="shared" ref="U7:U16" si="12">X6</f>
        <v>52839.199999999997</v>
      </c>
      <c r="V7" s="13">
        <f t="shared" ref="V7:V16" si="13">V6</f>
        <v>2.8000000000000001E-2</v>
      </c>
      <c r="W7" s="4">
        <f t="shared" ref="W7:W16" si="14">U7*V7</f>
        <v>1479.4975999999999</v>
      </c>
      <c r="X7" s="7">
        <f t="shared" ref="X7:X16" si="15">U7+W7</f>
        <v>54318.6976</v>
      </c>
    </row>
    <row r="8" spans="1:41" x14ac:dyDescent="0.2">
      <c r="A8" s="2"/>
      <c r="B8" s="8">
        <v>4</v>
      </c>
      <c r="C8" s="4">
        <f t="shared" si="4"/>
        <v>10000</v>
      </c>
      <c r="D8" s="5">
        <f t="shared" si="5"/>
        <v>0.02</v>
      </c>
      <c r="E8" s="4">
        <f t="shared" si="0"/>
        <v>200</v>
      </c>
      <c r="F8" s="7">
        <f t="shared" si="1"/>
        <v>10000</v>
      </c>
      <c r="G8" s="2"/>
      <c r="H8" s="8">
        <v>4</v>
      </c>
      <c r="I8" s="4">
        <f t="shared" si="6"/>
        <v>10800.455760000001</v>
      </c>
      <c r="J8" s="13">
        <f t="shared" si="7"/>
        <v>2.5999999999999999E-2</v>
      </c>
      <c r="K8" s="4">
        <f t="shared" si="8"/>
        <v>280.81184976000003</v>
      </c>
      <c r="L8" s="7">
        <f t="shared" si="9"/>
        <v>11081.267609760002</v>
      </c>
      <c r="N8" s="8">
        <v>4</v>
      </c>
      <c r="O8" s="4">
        <f t="shared" si="10"/>
        <v>50000</v>
      </c>
      <c r="P8" s="5">
        <f t="shared" si="11"/>
        <v>2.2499999999999999E-2</v>
      </c>
      <c r="Q8" s="4">
        <f t="shared" si="2"/>
        <v>1125</v>
      </c>
      <c r="R8" s="7">
        <f t="shared" si="3"/>
        <v>50000</v>
      </c>
      <c r="S8" s="2"/>
      <c r="T8" s="8">
        <v>4</v>
      </c>
      <c r="U8" s="4">
        <f t="shared" si="12"/>
        <v>54318.6976</v>
      </c>
      <c r="V8" s="13">
        <f t="shared" si="13"/>
        <v>2.8000000000000001E-2</v>
      </c>
      <c r="W8" s="4">
        <f t="shared" si="14"/>
        <v>1520.9235328</v>
      </c>
      <c r="X8" s="7">
        <f t="shared" si="15"/>
        <v>55839.621132799999</v>
      </c>
    </row>
    <row r="9" spans="1:41" x14ac:dyDescent="0.2">
      <c r="A9" s="2"/>
      <c r="B9" s="8">
        <v>5</v>
      </c>
      <c r="C9" s="4">
        <f t="shared" si="4"/>
        <v>10000</v>
      </c>
      <c r="D9" s="5">
        <f t="shared" si="5"/>
        <v>0.02</v>
      </c>
      <c r="E9" s="4">
        <f t="shared" si="0"/>
        <v>200</v>
      </c>
      <c r="F9" s="7">
        <f t="shared" si="1"/>
        <v>10000</v>
      </c>
      <c r="G9" s="2"/>
      <c r="H9" s="8">
        <v>5</v>
      </c>
      <c r="I9" s="4">
        <f t="shared" si="6"/>
        <v>11081.267609760002</v>
      </c>
      <c r="J9" s="13">
        <f t="shared" si="7"/>
        <v>2.5999999999999999E-2</v>
      </c>
      <c r="K9" s="4">
        <f t="shared" si="8"/>
        <v>288.11295785376001</v>
      </c>
      <c r="L9" s="7">
        <f t="shared" si="9"/>
        <v>11369.380567613762</v>
      </c>
      <c r="N9" s="8">
        <v>5</v>
      </c>
      <c r="O9" s="4">
        <f t="shared" si="10"/>
        <v>50000</v>
      </c>
      <c r="P9" s="5">
        <f t="shared" si="11"/>
        <v>2.2499999999999999E-2</v>
      </c>
      <c r="Q9" s="4">
        <f t="shared" si="2"/>
        <v>1125</v>
      </c>
      <c r="R9" s="7">
        <f t="shared" si="3"/>
        <v>50000</v>
      </c>
      <c r="S9" s="2"/>
      <c r="T9" s="8">
        <v>5</v>
      </c>
      <c r="U9" s="4">
        <f t="shared" si="12"/>
        <v>55839.621132799999</v>
      </c>
      <c r="V9" s="13">
        <f t="shared" si="13"/>
        <v>2.8000000000000001E-2</v>
      </c>
      <c r="W9" s="4">
        <f t="shared" si="14"/>
        <v>1563.5093917183999</v>
      </c>
      <c r="X9" s="7">
        <f t="shared" si="15"/>
        <v>57403.130524518398</v>
      </c>
    </row>
    <row r="10" spans="1:41" x14ac:dyDescent="0.2">
      <c r="A10" s="2"/>
      <c r="B10" s="8">
        <v>6</v>
      </c>
      <c r="C10" s="4">
        <f t="shared" si="4"/>
        <v>10000</v>
      </c>
      <c r="D10" s="5">
        <f t="shared" si="5"/>
        <v>0.02</v>
      </c>
      <c r="E10" s="4">
        <f t="shared" si="0"/>
        <v>200</v>
      </c>
      <c r="F10" s="7">
        <f t="shared" si="1"/>
        <v>10000</v>
      </c>
      <c r="G10" s="2"/>
      <c r="H10" s="8">
        <v>6</v>
      </c>
      <c r="I10" s="4">
        <f t="shared" si="6"/>
        <v>11369.380567613762</v>
      </c>
      <c r="J10" s="13">
        <f t="shared" si="7"/>
        <v>2.5999999999999999E-2</v>
      </c>
      <c r="K10" s="4">
        <f t="shared" si="8"/>
        <v>295.60389475795779</v>
      </c>
      <c r="L10" s="7">
        <f t="shared" si="9"/>
        <v>11664.98446237172</v>
      </c>
      <c r="N10" s="8">
        <v>6</v>
      </c>
      <c r="O10" s="4">
        <f t="shared" si="10"/>
        <v>50000</v>
      </c>
      <c r="P10" s="5">
        <f t="shared" si="11"/>
        <v>2.2499999999999999E-2</v>
      </c>
      <c r="Q10" s="4">
        <f t="shared" si="2"/>
        <v>1125</v>
      </c>
      <c r="R10" s="7">
        <f t="shared" si="3"/>
        <v>50000</v>
      </c>
      <c r="S10" s="2"/>
      <c r="T10" s="8">
        <v>6</v>
      </c>
      <c r="U10" s="4">
        <f t="shared" si="12"/>
        <v>57403.130524518398</v>
      </c>
      <c r="V10" s="13">
        <f t="shared" si="13"/>
        <v>2.8000000000000001E-2</v>
      </c>
      <c r="W10" s="4">
        <f t="shared" si="14"/>
        <v>1607.2876546865152</v>
      </c>
      <c r="X10" s="7">
        <f t="shared" si="15"/>
        <v>59010.418179204913</v>
      </c>
      <c r="Z10" s="62"/>
    </row>
    <row r="11" spans="1:41" x14ac:dyDescent="0.2">
      <c r="A11" s="2"/>
      <c r="B11" s="8">
        <v>7</v>
      </c>
      <c r="C11" s="4">
        <f t="shared" si="4"/>
        <v>10000</v>
      </c>
      <c r="D11" s="5">
        <f t="shared" si="5"/>
        <v>0.02</v>
      </c>
      <c r="E11" s="4">
        <f t="shared" si="0"/>
        <v>200</v>
      </c>
      <c r="F11" s="7">
        <f t="shared" si="1"/>
        <v>10000</v>
      </c>
      <c r="G11" s="2"/>
      <c r="H11" s="8">
        <v>7</v>
      </c>
      <c r="I11" s="4">
        <f t="shared" si="6"/>
        <v>11664.98446237172</v>
      </c>
      <c r="J11" s="13">
        <f t="shared" si="7"/>
        <v>2.5999999999999999E-2</v>
      </c>
      <c r="K11" s="4">
        <f t="shared" si="8"/>
        <v>303.28959602166469</v>
      </c>
      <c r="L11" s="7">
        <f t="shared" si="9"/>
        <v>11968.274058393385</v>
      </c>
      <c r="N11" s="8">
        <v>7</v>
      </c>
      <c r="O11" s="4">
        <f t="shared" si="10"/>
        <v>50000</v>
      </c>
      <c r="P11" s="5">
        <f t="shared" si="11"/>
        <v>2.2499999999999999E-2</v>
      </c>
      <c r="Q11" s="4">
        <f t="shared" si="2"/>
        <v>1125</v>
      </c>
      <c r="R11" s="7">
        <f t="shared" si="3"/>
        <v>50000</v>
      </c>
      <c r="S11" s="2"/>
      <c r="T11" s="8">
        <v>7</v>
      </c>
      <c r="U11" s="4">
        <f t="shared" si="12"/>
        <v>59010.418179204913</v>
      </c>
      <c r="V11" s="13">
        <f t="shared" si="13"/>
        <v>2.8000000000000001E-2</v>
      </c>
      <c r="W11" s="4">
        <f t="shared" si="14"/>
        <v>1652.2917090177375</v>
      </c>
      <c r="X11" s="7">
        <f t="shared" si="15"/>
        <v>60662.709888222649</v>
      </c>
    </row>
    <row r="12" spans="1:41" ht="14.5" customHeight="1" x14ac:dyDescent="0.2">
      <c r="A12" s="2"/>
      <c r="B12" s="8">
        <v>8</v>
      </c>
      <c r="C12" s="4">
        <f t="shared" si="4"/>
        <v>10000</v>
      </c>
      <c r="D12" s="5">
        <f t="shared" si="5"/>
        <v>0.02</v>
      </c>
      <c r="E12" s="4">
        <f t="shared" si="0"/>
        <v>200</v>
      </c>
      <c r="F12" s="7">
        <f t="shared" si="1"/>
        <v>10000</v>
      </c>
      <c r="G12" s="2"/>
      <c r="H12" s="8">
        <v>8</v>
      </c>
      <c r="I12" s="4">
        <f t="shared" si="6"/>
        <v>11968.274058393385</v>
      </c>
      <c r="J12" s="13">
        <f t="shared" si="7"/>
        <v>2.5999999999999999E-2</v>
      </c>
      <c r="K12" s="4">
        <f t="shared" si="8"/>
        <v>311.17512551822796</v>
      </c>
      <c r="L12" s="7">
        <f t="shared" si="9"/>
        <v>12279.449183911613</v>
      </c>
      <c r="N12" s="8">
        <v>8</v>
      </c>
      <c r="O12" s="4">
        <f t="shared" si="10"/>
        <v>50000</v>
      </c>
      <c r="P12" s="5">
        <f t="shared" si="11"/>
        <v>2.2499999999999999E-2</v>
      </c>
      <c r="Q12" s="4">
        <f t="shared" si="2"/>
        <v>1125</v>
      </c>
      <c r="R12" s="7">
        <f t="shared" si="3"/>
        <v>50000</v>
      </c>
      <c r="S12" s="2"/>
      <c r="T12" s="8">
        <v>8</v>
      </c>
      <c r="U12" s="4">
        <f t="shared" si="12"/>
        <v>60662.709888222649</v>
      </c>
      <c r="V12" s="13">
        <f t="shared" si="13"/>
        <v>2.8000000000000001E-2</v>
      </c>
      <c r="W12" s="4">
        <f t="shared" si="14"/>
        <v>1698.5558768702342</v>
      </c>
      <c r="X12" s="7">
        <f t="shared" si="15"/>
        <v>62361.265765092881</v>
      </c>
    </row>
    <row r="13" spans="1:41" x14ac:dyDescent="0.2">
      <c r="A13" s="2"/>
      <c r="B13" s="8">
        <v>9</v>
      </c>
      <c r="C13" s="4">
        <f t="shared" si="4"/>
        <v>10000</v>
      </c>
      <c r="D13" s="5">
        <f t="shared" si="5"/>
        <v>0.02</v>
      </c>
      <c r="E13" s="4">
        <f t="shared" si="0"/>
        <v>200</v>
      </c>
      <c r="F13" s="7">
        <f t="shared" si="1"/>
        <v>10000</v>
      </c>
      <c r="G13" s="2"/>
      <c r="H13" s="8">
        <v>9</v>
      </c>
      <c r="I13" s="4">
        <f t="shared" si="6"/>
        <v>12279.449183911613</v>
      </c>
      <c r="J13" s="13">
        <f t="shared" si="7"/>
        <v>2.5999999999999999E-2</v>
      </c>
      <c r="K13" s="4">
        <f t="shared" si="8"/>
        <v>319.26567878170192</v>
      </c>
      <c r="L13" s="7">
        <f t="shared" si="9"/>
        <v>12598.714862693314</v>
      </c>
      <c r="N13" s="8">
        <v>9</v>
      </c>
      <c r="O13" s="4">
        <f t="shared" si="10"/>
        <v>50000</v>
      </c>
      <c r="P13" s="5">
        <f t="shared" si="11"/>
        <v>2.2499999999999999E-2</v>
      </c>
      <c r="Q13" s="4">
        <f t="shared" si="2"/>
        <v>1125</v>
      </c>
      <c r="R13" s="7">
        <f t="shared" si="3"/>
        <v>50000</v>
      </c>
      <c r="S13" s="2"/>
      <c r="T13" s="8">
        <v>9</v>
      </c>
      <c r="U13" s="4">
        <f t="shared" si="12"/>
        <v>62361.265765092881</v>
      </c>
      <c r="V13" s="13">
        <f t="shared" si="13"/>
        <v>2.8000000000000001E-2</v>
      </c>
      <c r="W13" s="4">
        <f t="shared" si="14"/>
        <v>1746.1154414226007</v>
      </c>
      <c r="X13" s="7">
        <f t="shared" si="15"/>
        <v>64107.381206515485</v>
      </c>
    </row>
    <row r="14" spans="1:41" x14ac:dyDescent="0.2">
      <c r="A14" s="2"/>
      <c r="B14" s="8">
        <v>10</v>
      </c>
      <c r="C14" s="4">
        <f t="shared" si="4"/>
        <v>10000</v>
      </c>
      <c r="D14" s="5">
        <f t="shared" si="5"/>
        <v>0.02</v>
      </c>
      <c r="E14" s="4">
        <f t="shared" si="0"/>
        <v>200</v>
      </c>
      <c r="F14" s="7">
        <f t="shared" si="1"/>
        <v>10000</v>
      </c>
      <c r="G14" s="2"/>
      <c r="H14" s="8">
        <v>10</v>
      </c>
      <c r="I14" s="4">
        <f t="shared" si="6"/>
        <v>12598.714862693314</v>
      </c>
      <c r="J14" s="13">
        <f t="shared" si="7"/>
        <v>2.5999999999999999E-2</v>
      </c>
      <c r="K14" s="4">
        <f t="shared" si="8"/>
        <v>327.56658643002612</v>
      </c>
      <c r="L14" s="7">
        <f t="shared" si="9"/>
        <v>12926.28144912334</v>
      </c>
      <c r="N14" s="8">
        <v>10</v>
      </c>
      <c r="O14" s="4">
        <f t="shared" si="10"/>
        <v>50000</v>
      </c>
      <c r="P14" s="5">
        <f t="shared" si="11"/>
        <v>2.2499999999999999E-2</v>
      </c>
      <c r="Q14" s="4">
        <f t="shared" si="2"/>
        <v>1125</v>
      </c>
      <c r="R14" s="7">
        <f t="shared" si="3"/>
        <v>50000</v>
      </c>
      <c r="S14" s="2"/>
      <c r="T14" s="8">
        <v>10</v>
      </c>
      <c r="U14" s="4">
        <f t="shared" si="12"/>
        <v>64107.381206515485</v>
      </c>
      <c r="V14" s="13">
        <f t="shared" si="13"/>
        <v>2.8000000000000001E-2</v>
      </c>
      <c r="W14" s="4">
        <f t="shared" si="14"/>
        <v>1795.0066737824336</v>
      </c>
      <c r="X14" s="7">
        <f t="shared" si="15"/>
        <v>65902.387880297916</v>
      </c>
    </row>
    <row r="15" spans="1:41" x14ac:dyDescent="0.2">
      <c r="A15" s="2"/>
      <c r="B15" s="8">
        <v>11</v>
      </c>
      <c r="C15" s="4">
        <f t="shared" si="4"/>
        <v>10000</v>
      </c>
      <c r="D15" s="5">
        <f t="shared" si="5"/>
        <v>0.02</v>
      </c>
      <c r="E15" s="4">
        <f t="shared" si="0"/>
        <v>200</v>
      </c>
      <c r="F15" s="7">
        <f t="shared" si="1"/>
        <v>10000</v>
      </c>
      <c r="G15" s="2"/>
      <c r="H15" s="8">
        <v>11</v>
      </c>
      <c r="I15" s="4">
        <f t="shared" si="6"/>
        <v>12926.28144912334</v>
      </c>
      <c r="J15" s="13">
        <f t="shared" si="7"/>
        <v>2.5999999999999999E-2</v>
      </c>
      <c r="K15" s="4">
        <f t="shared" si="8"/>
        <v>336.08331767720682</v>
      </c>
      <c r="L15" s="7">
        <f t="shared" si="9"/>
        <v>13262.364766800547</v>
      </c>
      <c r="N15" s="8">
        <v>11</v>
      </c>
      <c r="O15" s="4">
        <f t="shared" si="10"/>
        <v>50000</v>
      </c>
      <c r="P15" s="5">
        <f t="shared" si="11"/>
        <v>2.2499999999999999E-2</v>
      </c>
      <c r="Q15" s="4">
        <f t="shared" si="2"/>
        <v>1125</v>
      </c>
      <c r="R15" s="7">
        <f t="shared" si="3"/>
        <v>50000</v>
      </c>
      <c r="S15" s="2"/>
      <c r="T15" s="8">
        <v>11</v>
      </c>
      <c r="U15" s="4">
        <f t="shared" si="12"/>
        <v>65902.387880297916</v>
      </c>
      <c r="V15" s="13">
        <f t="shared" si="13"/>
        <v>2.8000000000000001E-2</v>
      </c>
      <c r="W15" s="4">
        <f t="shared" si="14"/>
        <v>1845.2668606483417</v>
      </c>
      <c r="X15" s="7">
        <f t="shared" si="15"/>
        <v>67747.654740946251</v>
      </c>
    </row>
    <row r="16" spans="1:41" ht="16" thickBot="1" x14ac:dyDescent="0.25">
      <c r="A16" s="2"/>
      <c r="B16" s="8">
        <v>12</v>
      </c>
      <c r="C16" s="4">
        <f t="shared" si="4"/>
        <v>10000</v>
      </c>
      <c r="D16" s="5">
        <f t="shared" si="5"/>
        <v>0.02</v>
      </c>
      <c r="E16" s="4">
        <f t="shared" si="0"/>
        <v>200</v>
      </c>
      <c r="F16" s="7">
        <f t="shared" si="1"/>
        <v>10000</v>
      </c>
      <c r="G16" s="2"/>
      <c r="H16" s="16">
        <v>12</v>
      </c>
      <c r="I16" s="15">
        <f t="shared" si="6"/>
        <v>13262.364766800547</v>
      </c>
      <c r="J16" s="17">
        <f t="shared" si="7"/>
        <v>2.5999999999999999E-2</v>
      </c>
      <c r="K16" s="15">
        <f t="shared" si="8"/>
        <v>344.82148393681422</v>
      </c>
      <c r="L16" s="7">
        <f t="shared" si="9"/>
        <v>13607.186250737361</v>
      </c>
      <c r="N16" s="8">
        <v>12</v>
      </c>
      <c r="O16" s="4">
        <f t="shared" si="10"/>
        <v>50000</v>
      </c>
      <c r="P16" s="5">
        <f t="shared" si="11"/>
        <v>2.2499999999999999E-2</v>
      </c>
      <c r="Q16" s="4">
        <f t="shared" si="2"/>
        <v>1125</v>
      </c>
      <c r="R16" s="7">
        <f t="shared" si="3"/>
        <v>50000</v>
      </c>
      <c r="S16" s="2"/>
      <c r="T16" s="16">
        <v>12</v>
      </c>
      <c r="U16" s="15">
        <f t="shared" si="12"/>
        <v>67747.654740946251</v>
      </c>
      <c r="V16" s="17">
        <f t="shared" si="13"/>
        <v>2.8000000000000001E-2</v>
      </c>
      <c r="W16" s="15">
        <f t="shared" si="14"/>
        <v>1896.9343327464951</v>
      </c>
      <c r="X16" s="7">
        <f t="shared" si="15"/>
        <v>69644.589073692739</v>
      </c>
    </row>
    <row r="17" spans="1:41" ht="16" thickBot="1" x14ac:dyDescent="0.25">
      <c r="A17" s="2"/>
      <c r="B17" s="79" t="s">
        <v>4</v>
      </c>
      <c r="C17" s="80"/>
      <c r="D17" s="81"/>
      <c r="E17" s="9">
        <f>SUM(E5:E16)</f>
        <v>2400</v>
      </c>
      <c r="F17" s="10">
        <f>E17/C5</f>
        <v>0.24</v>
      </c>
      <c r="G17" s="2"/>
      <c r="H17" s="76" t="s">
        <v>4</v>
      </c>
      <c r="I17" s="77"/>
      <c r="J17" s="78"/>
      <c r="K17" s="18">
        <f>SUM(K5:K16)</f>
        <v>3607.1862507373594</v>
      </c>
      <c r="L17" s="19">
        <f>K17/I5</f>
        <v>0.36071862507373592</v>
      </c>
      <c r="N17" s="79" t="s">
        <v>4</v>
      </c>
      <c r="O17" s="80"/>
      <c r="P17" s="81"/>
      <c r="Q17" s="9">
        <f>SUM(Q5:Q16)</f>
        <v>13500</v>
      </c>
      <c r="R17" s="10">
        <f>Q17/O5</f>
        <v>0.27</v>
      </c>
      <c r="S17" s="2"/>
      <c r="T17" s="76" t="s">
        <v>4</v>
      </c>
      <c r="U17" s="77"/>
      <c r="V17" s="78"/>
      <c r="W17" s="18">
        <f>SUM(W5:W16)</f>
        <v>19644.589073692758</v>
      </c>
      <c r="X17" s="19">
        <f>W17/U5</f>
        <v>0.39289178147385517</v>
      </c>
    </row>
    <row r="18" spans="1:41" x14ac:dyDescent="0.2">
      <c r="A18" s="2"/>
      <c r="B18" s="8">
        <v>13</v>
      </c>
      <c r="C18" s="4">
        <f>C16</f>
        <v>10000</v>
      </c>
      <c r="D18" s="5">
        <f>D16</f>
        <v>0.02</v>
      </c>
      <c r="E18" s="4">
        <f t="shared" ref="E18:E29" si="16">C18*D18</f>
        <v>200</v>
      </c>
      <c r="F18" s="7">
        <f t="shared" ref="F18:F29" si="17">C18</f>
        <v>10000</v>
      </c>
      <c r="G18" s="2"/>
      <c r="H18" s="8">
        <v>13</v>
      </c>
      <c r="I18" s="4">
        <f>L16</f>
        <v>13607.186250737361</v>
      </c>
      <c r="J18" s="13">
        <f>J16</f>
        <v>2.5999999999999999E-2</v>
      </c>
      <c r="K18" s="4">
        <f t="shared" ref="K18:K29" si="18">I18*J18</f>
        <v>353.78684251917139</v>
      </c>
      <c r="L18" s="7">
        <f t="shared" ref="L18:L29" si="19">I18+K18</f>
        <v>13960.973093256533</v>
      </c>
      <c r="N18" s="8">
        <v>13</v>
      </c>
      <c r="O18" s="4">
        <f>O16</f>
        <v>50000</v>
      </c>
      <c r="P18" s="5">
        <f>P16</f>
        <v>2.2499999999999999E-2</v>
      </c>
      <c r="Q18" s="4">
        <f t="shared" ref="Q18:Q29" si="20">O18*P18</f>
        <v>1125</v>
      </c>
      <c r="R18" s="7">
        <f t="shared" ref="R18:R29" si="21">O18</f>
        <v>50000</v>
      </c>
      <c r="S18" s="2"/>
      <c r="T18" s="8">
        <v>13</v>
      </c>
      <c r="U18" s="4">
        <f>X16</f>
        <v>69644.589073692739</v>
      </c>
      <c r="V18" s="13">
        <f>V16</f>
        <v>2.8000000000000001E-2</v>
      </c>
      <c r="W18" s="4">
        <f t="shared" ref="W18:W29" si="22">U18*V18</f>
        <v>1950.0484940633967</v>
      </c>
      <c r="X18" s="7">
        <f t="shared" ref="X18:X29" si="23">U18+W18</f>
        <v>71594.63756775613</v>
      </c>
    </row>
    <row r="19" spans="1:41" x14ac:dyDescent="0.2">
      <c r="A19" s="2"/>
      <c r="B19" s="8">
        <v>14</v>
      </c>
      <c r="C19" s="4">
        <f>C18</f>
        <v>10000</v>
      </c>
      <c r="D19" s="5">
        <f>D18</f>
        <v>0.02</v>
      </c>
      <c r="E19" s="4">
        <f t="shared" si="16"/>
        <v>200</v>
      </c>
      <c r="F19" s="7">
        <f t="shared" si="17"/>
        <v>10000</v>
      </c>
      <c r="G19" s="2"/>
      <c r="H19" s="8">
        <v>14</v>
      </c>
      <c r="I19" s="4">
        <f t="shared" ref="I19:I29" si="24">L18</f>
        <v>13960.973093256533</v>
      </c>
      <c r="J19" s="13">
        <f t="shared" ref="J19:J29" si="25">J18</f>
        <v>2.5999999999999999E-2</v>
      </c>
      <c r="K19" s="4">
        <f t="shared" si="18"/>
        <v>362.98530042466984</v>
      </c>
      <c r="L19" s="7">
        <f t="shared" si="19"/>
        <v>14323.958393681203</v>
      </c>
      <c r="N19" s="8">
        <v>14</v>
      </c>
      <c r="O19" s="4">
        <f>O18</f>
        <v>50000</v>
      </c>
      <c r="P19" s="5">
        <f>P18</f>
        <v>2.2499999999999999E-2</v>
      </c>
      <c r="Q19" s="4">
        <f t="shared" si="20"/>
        <v>1125</v>
      </c>
      <c r="R19" s="7">
        <f t="shared" si="21"/>
        <v>50000</v>
      </c>
      <c r="S19" s="2"/>
      <c r="T19" s="8">
        <v>14</v>
      </c>
      <c r="U19" s="4">
        <f t="shared" ref="U19:U29" si="26">X18</f>
        <v>71594.63756775613</v>
      </c>
      <c r="V19" s="13">
        <f t="shared" ref="V19:V29" si="27">V18</f>
        <v>2.8000000000000001E-2</v>
      </c>
      <c r="W19" s="4">
        <f t="shared" si="22"/>
        <v>2004.6498518971716</v>
      </c>
      <c r="X19" s="7">
        <f t="shared" si="23"/>
        <v>73599.287419653308</v>
      </c>
    </row>
    <row r="20" spans="1:41" x14ac:dyDescent="0.2">
      <c r="A20" s="2"/>
      <c r="B20" s="8">
        <v>15</v>
      </c>
      <c r="C20" s="4">
        <f t="shared" ref="C20:C29" si="28">C19</f>
        <v>10000</v>
      </c>
      <c r="D20" s="5">
        <f t="shared" ref="D20:D29" si="29">D19</f>
        <v>0.02</v>
      </c>
      <c r="E20" s="4">
        <f t="shared" si="16"/>
        <v>200</v>
      </c>
      <c r="F20" s="7">
        <f t="shared" si="17"/>
        <v>10000</v>
      </c>
      <c r="G20" s="2"/>
      <c r="H20" s="8">
        <v>15</v>
      </c>
      <c r="I20" s="4">
        <f t="shared" si="24"/>
        <v>14323.958393681203</v>
      </c>
      <c r="J20" s="13">
        <f t="shared" si="25"/>
        <v>2.5999999999999999E-2</v>
      </c>
      <c r="K20" s="4">
        <f t="shared" si="18"/>
        <v>372.42291823571128</v>
      </c>
      <c r="L20" s="7">
        <f t="shared" si="19"/>
        <v>14696.381311916915</v>
      </c>
      <c r="N20" s="8">
        <v>15</v>
      </c>
      <c r="O20" s="4">
        <f t="shared" ref="O20:O29" si="30">O18</f>
        <v>50000</v>
      </c>
      <c r="P20" s="5">
        <f t="shared" ref="P20:P29" si="31">P19</f>
        <v>2.2499999999999999E-2</v>
      </c>
      <c r="Q20" s="4">
        <f t="shared" si="20"/>
        <v>1125</v>
      </c>
      <c r="R20" s="7">
        <f t="shared" si="21"/>
        <v>50000</v>
      </c>
      <c r="S20" s="2"/>
      <c r="T20" s="8">
        <v>15</v>
      </c>
      <c r="U20" s="4">
        <f t="shared" si="26"/>
        <v>73599.287419653308</v>
      </c>
      <c r="V20" s="13">
        <f t="shared" si="27"/>
        <v>2.8000000000000001E-2</v>
      </c>
      <c r="W20" s="4">
        <f t="shared" si="22"/>
        <v>2060.7800477502929</v>
      </c>
      <c r="X20" s="7">
        <f t="shared" si="23"/>
        <v>75660.067467403598</v>
      </c>
    </row>
    <row r="21" spans="1:41" x14ac:dyDescent="0.2">
      <c r="A21" s="2"/>
      <c r="B21" s="8">
        <v>16</v>
      </c>
      <c r="C21" s="4">
        <f t="shared" si="28"/>
        <v>10000</v>
      </c>
      <c r="D21" s="5">
        <f t="shared" si="29"/>
        <v>0.02</v>
      </c>
      <c r="E21" s="4">
        <f t="shared" si="16"/>
        <v>200</v>
      </c>
      <c r="F21" s="7">
        <f t="shared" si="17"/>
        <v>10000</v>
      </c>
      <c r="G21" s="2"/>
      <c r="H21" s="8">
        <v>16</v>
      </c>
      <c r="I21" s="4">
        <f t="shared" si="24"/>
        <v>14696.381311916915</v>
      </c>
      <c r="J21" s="13">
        <f t="shared" si="25"/>
        <v>2.5999999999999999E-2</v>
      </c>
      <c r="K21" s="4">
        <f t="shared" si="18"/>
        <v>382.10591410983977</v>
      </c>
      <c r="L21" s="7">
        <f t="shared" si="19"/>
        <v>15078.487226026755</v>
      </c>
      <c r="N21" s="8">
        <v>16</v>
      </c>
      <c r="O21" s="4">
        <f t="shared" si="30"/>
        <v>50000</v>
      </c>
      <c r="P21" s="5">
        <f t="shared" si="31"/>
        <v>2.2499999999999999E-2</v>
      </c>
      <c r="Q21" s="4">
        <f t="shared" si="20"/>
        <v>1125</v>
      </c>
      <c r="R21" s="7">
        <f t="shared" si="21"/>
        <v>50000</v>
      </c>
      <c r="S21" s="2"/>
      <c r="T21" s="8">
        <v>16</v>
      </c>
      <c r="U21" s="4">
        <f t="shared" si="26"/>
        <v>75660.067467403598</v>
      </c>
      <c r="V21" s="13">
        <f t="shared" si="27"/>
        <v>2.8000000000000001E-2</v>
      </c>
      <c r="W21" s="4">
        <f t="shared" si="22"/>
        <v>2118.4818890873007</v>
      </c>
      <c r="X21" s="7">
        <f t="shared" si="23"/>
        <v>77778.549356490897</v>
      </c>
    </row>
    <row r="22" spans="1:41" x14ac:dyDescent="0.2">
      <c r="A22" s="2"/>
      <c r="B22" s="8">
        <v>17</v>
      </c>
      <c r="C22" s="4">
        <f t="shared" si="28"/>
        <v>10000</v>
      </c>
      <c r="D22" s="5">
        <f t="shared" si="29"/>
        <v>0.02</v>
      </c>
      <c r="E22" s="4">
        <f t="shared" si="16"/>
        <v>200</v>
      </c>
      <c r="F22" s="7">
        <f t="shared" si="17"/>
        <v>10000</v>
      </c>
      <c r="G22" s="2"/>
      <c r="H22" s="8">
        <v>17</v>
      </c>
      <c r="I22" s="4">
        <f t="shared" si="24"/>
        <v>15078.487226026755</v>
      </c>
      <c r="J22" s="13">
        <f t="shared" si="25"/>
        <v>2.5999999999999999E-2</v>
      </c>
      <c r="K22" s="4">
        <f t="shared" si="18"/>
        <v>392.04066787669558</v>
      </c>
      <c r="L22" s="7">
        <f t="shared" si="19"/>
        <v>15470.527893903451</v>
      </c>
      <c r="N22" s="8">
        <v>17</v>
      </c>
      <c r="O22" s="4">
        <f t="shared" si="30"/>
        <v>50000</v>
      </c>
      <c r="P22" s="5">
        <f t="shared" si="31"/>
        <v>2.2499999999999999E-2</v>
      </c>
      <c r="Q22" s="4">
        <f t="shared" si="20"/>
        <v>1125</v>
      </c>
      <c r="R22" s="7">
        <f t="shared" si="21"/>
        <v>50000</v>
      </c>
      <c r="S22" s="2"/>
      <c r="T22" s="8">
        <v>17</v>
      </c>
      <c r="U22" s="4">
        <f t="shared" si="26"/>
        <v>77778.549356490897</v>
      </c>
      <c r="V22" s="13">
        <f t="shared" si="27"/>
        <v>2.8000000000000001E-2</v>
      </c>
      <c r="W22" s="4">
        <f t="shared" si="22"/>
        <v>2177.7993819817452</v>
      </c>
      <c r="X22" s="7">
        <f t="shared" si="23"/>
        <v>79956.348738472647</v>
      </c>
    </row>
    <row r="23" spans="1:41" x14ac:dyDescent="0.2">
      <c r="A23" s="2"/>
      <c r="B23" s="8">
        <v>18</v>
      </c>
      <c r="C23" s="4">
        <f t="shared" si="28"/>
        <v>10000</v>
      </c>
      <c r="D23" s="5">
        <f t="shared" si="29"/>
        <v>0.02</v>
      </c>
      <c r="E23" s="4">
        <f t="shared" si="16"/>
        <v>200</v>
      </c>
      <c r="F23" s="7">
        <f t="shared" si="17"/>
        <v>10000</v>
      </c>
      <c r="G23" s="2"/>
      <c r="H23" s="8">
        <v>18</v>
      </c>
      <c r="I23" s="4">
        <f t="shared" si="24"/>
        <v>15470.527893903451</v>
      </c>
      <c r="J23" s="13">
        <f t="shared" si="25"/>
        <v>2.5999999999999999E-2</v>
      </c>
      <c r="K23" s="4">
        <f t="shared" si="18"/>
        <v>402.23372524148971</v>
      </c>
      <c r="L23" s="7">
        <f t="shared" si="19"/>
        <v>15872.76161914494</v>
      </c>
      <c r="N23" s="8">
        <v>18</v>
      </c>
      <c r="O23" s="4">
        <f t="shared" si="30"/>
        <v>50000</v>
      </c>
      <c r="P23" s="5">
        <f t="shared" si="31"/>
        <v>2.2499999999999999E-2</v>
      </c>
      <c r="Q23" s="4">
        <f t="shared" si="20"/>
        <v>1125</v>
      </c>
      <c r="R23" s="7">
        <f t="shared" si="21"/>
        <v>50000</v>
      </c>
      <c r="S23" s="2"/>
      <c r="T23" s="8">
        <v>18</v>
      </c>
      <c r="U23" s="4">
        <f t="shared" si="26"/>
        <v>79956.348738472647</v>
      </c>
      <c r="V23" s="13">
        <f t="shared" si="27"/>
        <v>2.8000000000000001E-2</v>
      </c>
      <c r="W23" s="4">
        <f t="shared" si="22"/>
        <v>2238.7777646772342</v>
      </c>
      <c r="X23" s="7">
        <f t="shared" si="23"/>
        <v>82195.126503149877</v>
      </c>
    </row>
    <row r="24" spans="1:41" x14ac:dyDescent="0.2">
      <c r="A24" s="2"/>
      <c r="B24" s="8">
        <v>19</v>
      </c>
      <c r="C24" s="4">
        <f t="shared" si="28"/>
        <v>10000</v>
      </c>
      <c r="D24" s="5">
        <f t="shared" si="29"/>
        <v>0.02</v>
      </c>
      <c r="E24" s="4">
        <f t="shared" si="16"/>
        <v>200</v>
      </c>
      <c r="F24" s="7">
        <f t="shared" si="17"/>
        <v>10000</v>
      </c>
      <c r="G24" s="2"/>
      <c r="H24" s="8">
        <v>19</v>
      </c>
      <c r="I24" s="4">
        <f t="shared" si="24"/>
        <v>15872.76161914494</v>
      </c>
      <c r="J24" s="13">
        <f t="shared" si="25"/>
        <v>2.5999999999999999E-2</v>
      </c>
      <c r="K24" s="4">
        <f t="shared" si="18"/>
        <v>412.6918020977684</v>
      </c>
      <c r="L24" s="7">
        <f t="shared" si="19"/>
        <v>16285.453421242708</v>
      </c>
      <c r="N24" s="8">
        <v>19</v>
      </c>
      <c r="O24" s="4">
        <f t="shared" si="30"/>
        <v>50000</v>
      </c>
      <c r="P24" s="5">
        <f t="shared" si="31"/>
        <v>2.2499999999999999E-2</v>
      </c>
      <c r="Q24" s="4">
        <f t="shared" si="20"/>
        <v>1125</v>
      </c>
      <c r="R24" s="7">
        <f t="shared" si="21"/>
        <v>50000</v>
      </c>
      <c r="S24" s="2"/>
      <c r="T24" s="8">
        <v>19</v>
      </c>
      <c r="U24" s="4">
        <f t="shared" si="26"/>
        <v>82195.126503149877</v>
      </c>
      <c r="V24" s="13">
        <f t="shared" si="27"/>
        <v>2.8000000000000001E-2</v>
      </c>
      <c r="W24" s="4">
        <f t="shared" si="22"/>
        <v>2301.4635420881964</v>
      </c>
      <c r="X24" s="7">
        <f t="shared" si="23"/>
        <v>84496.590045238074</v>
      </c>
    </row>
    <row r="25" spans="1:41" x14ac:dyDescent="0.2">
      <c r="A25" s="2"/>
      <c r="B25" s="8">
        <v>20</v>
      </c>
      <c r="C25" s="4">
        <f t="shared" si="28"/>
        <v>10000</v>
      </c>
      <c r="D25" s="5">
        <f t="shared" si="29"/>
        <v>0.02</v>
      </c>
      <c r="E25" s="4">
        <f t="shared" si="16"/>
        <v>200</v>
      </c>
      <c r="F25" s="7">
        <f t="shared" si="17"/>
        <v>10000</v>
      </c>
      <c r="G25" s="2"/>
      <c r="H25" s="8">
        <v>20</v>
      </c>
      <c r="I25" s="4">
        <f t="shared" si="24"/>
        <v>16285.453421242708</v>
      </c>
      <c r="J25" s="13">
        <f t="shared" si="25"/>
        <v>2.5999999999999999E-2</v>
      </c>
      <c r="K25" s="4">
        <f t="shared" si="18"/>
        <v>423.42178895231041</v>
      </c>
      <c r="L25" s="7">
        <f t="shared" si="19"/>
        <v>16708.875210195019</v>
      </c>
      <c r="N25" s="8">
        <v>20</v>
      </c>
      <c r="O25" s="4">
        <f t="shared" si="30"/>
        <v>50000</v>
      </c>
      <c r="P25" s="5">
        <f t="shared" si="31"/>
        <v>2.2499999999999999E-2</v>
      </c>
      <c r="Q25" s="4">
        <f t="shared" si="20"/>
        <v>1125</v>
      </c>
      <c r="R25" s="7">
        <f t="shared" si="21"/>
        <v>50000</v>
      </c>
      <c r="S25" s="2"/>
      <c r="T25" s="8">
        <v>20</v>
      </c>
      <c r="U25" s="4">
        <f t="shared" si="26"/>
        <v>84496.590045238074</v>
      </c>
      <c r="V25" s="13">
        <f t="shared" si="27"/>
        <v>2.8000000000000001E-2</v>
      </c>
      <c r="W25" s="4">
        <f t="shared" si="22"/>
        <v>2365.9045212666661</v>
      </c>
      <c r="X25" s="7">
        <f t="shared" si="23"/>
        <v>86862.494566504742</v>
      </c>
    </row>
    <row r="26" spans="1:41" x14ac:dyDescent="0.2">
      <c r="A26" s="2"/>
      <c r="B26" s="8">
        <v>21</v>
      </c>
      <c r="C26" s="4">
        <f t="shared" si="28"/>
        <v>10000</v>
      </c>
      <c r="D26" s="5">
        <f t="shared" si="29"/>
        <v>0.02</v>
      </c>
      <c r="E26" s="4">
        <f t="shared" si="16"/>
        <v>200</v>
      </c>
      <c r="F26" s="7">
        <f t="shared" si="17"/>
        <v>10000</v>
      </c>
      <c r="G26" s="2"/>
      <c r="H26" s="8">
        <v>21</v>
      </c>
      <c r="I26" s="4">
        <f t="shared" si="24"/>
        <v>16708.875210195019</v>
      </c>
      <c r="J26" s="13">
        <f t="shared" si="25"/>
        <v>2.5999999999999999E-2</v>
      </c>
      <c r="K26" s="4">
        <f t="shared" si="18"/>
        <v>434.43075546507049</v>
      </c>
      <c r="L26" s="7">
        <f t="shared" si="19"/>
        <v>17143.305965660089</v>
      </c>
      <c r="N26" s="8">
        <v>21</v>
      </c>
      <c r="O26" s="4">
        <f t="shared" si="30"/>
        <v>50000</v>
      </c>
      <c r="P26" s="5">
        <f t="shared" si="31"/>
        <v>2.2499999999999999E-2</v>
      </c>
      <c r="Q26" s="4">
        <f t="shared" si="20"/>
        <v>1125</v>
      </c>
      <c r="R26" s="7">
        <f t="shared" si="21"/>
        <v>50000</v>
      </c>
      <c r="S26" s="2"/>
      <c r="T26" s="8">
        <v>21</v>
      </c>
      <c r="U26" s="4">
        <f t="shared" si="26"/>
        <v>86862.494566504742</v>
      </c>
      <c r="V26" s="13">
        <f t="shared" si="27"/>
        <v>2.8000000000000001E-2</v>
      </c>
      <c r="W26" s="4">
        <f t="shared" si="22"/>
        <v>2432.1498478621329</v>
      </c>
      <c r="X26" s="7">
        <f t="shared" si="23"/>
        <v>89294.644414366878</v>
      </c>
    </row>
    <row r="27" spans="1:41" x14ac:dyDescent="0.2">
      <c r="A27" s="2"/>
      <c r="B27" s="8">
        <v>22</v>
      </c>
      <c r="C27" s="4">
        <f t="shared" si="28"/>
        <v>10000</v>
      </c>
      <c r="D27" s="5">
        <f t="shared" si="29"/>
        <v>0.02</v>
      </c>
      <c r="E27" s="4">
        <f t="shared" si="16"/>
        <v>200</v>
      </c>
      <c r="F27" s="7">
        <f t="shared" si="17"/>
        <v>10000</v>
      </c>
      <c r="G27" s="2"/>
      <c r="H27" s="8">
        <v>22</v>
      </c>
      <c r="I27" s="4">
        <f t="shared" si="24"/>
        <v>17143.305965660089</v>
      </c>
      <c r="J27" s="13">
        <f t="shared" si="25"/>
        <v>2.5999999999999999E-2</v>
      </c>
      <c r="K27" s="4">
        <f t="shared" si="18"/>
        <v>445.72595510716229</v>
      </c>
      <c r="L27" s="7">
        <f t="shared" si="19"/>
        <v>17589.031920767251</v>
      </c>
      <c r="N27" s="8">
        <v>22</v>
      </c>
      <c r="O27" s="4">
        <f t="shared" si="30"/>
        <v>50000</v>
      </c>
      <c r="P27" s="5">
        <f t="shared" si="31"/>
        <v>2.2499999999999999E-2</v>
      </c>
      <c r="Q27" s="4">
        <f t="shared" si="20"/>
        <v>1125</v>
      </c>
      <c r="R27" s="7">
        <f t="shared" si="21"/>
        <v>50000</v>
      </c>
      <c r="S27" s="2"/>
      <c r="T27" s="8">
        <v>22</v>
      </c>
      <c r="U27" s="4">
        <f t="shared" si="26"/>
        <v>89294.644414366878</v>
      </c>
      <c r="V27" s="13">
        <f t="shared" si="27"/>
        <v>2.8000000000000001E-2</v>
      </c>
      <c r="W27" s="4">
        <f t="shared" si="22"/>
        <v>2500.2500436022729</v>
      </c>
      <c r="X27" s="7">
        <f t="shared" si="23"/>
        <v>91794.894457969145</v>
      </c>
    </row>
    <row r="28" spans="1:41" x14ac:dyDescent="0.2">
      <c r="A28" s="2"/>
      <c r="B28" s="8">
        <v>23</v>
      </c>
      <c r="C28" s="4">
        <f t="shared" si="28"/>
        <v>10000</v>
      </c>
      <c r="D28" s="5">
        <f t="shared" si="29"/>
        <v>0.02</v>
      </c>
      <c r="E28" s="4">
        <f t="shared" si="16"/>
        <v>200</v>
      </c>
      <c r="F28" s="7">
        <f t="shared" si="17"/>
        <v>10000</v>
      </c>
      <c r="G28" s="2"/>
      <c r="H28" s="8">
        <v>23</v>
      </c>
      <c r="I28" s="4">
        <f t="shared" si="24"/>
        <v>17589.031920767251</v>
      </c>
      <c r="J28" s="13">
        <f t="shared" si="25"/>
        <v>2.5999999999999999E-2</v>
      </c>
      <c r="K28" s="4">
        <f t="shared" si="18"/>
        <v>457.31482993994848</v>
      </c>
      <c r="L28" s="7">
        <f t="shared" si="19"/>
        <v>18046.346750707198</v>
      </c>
      <c r="N28" s="8">
        <v>23</v>
      </c>
      <c r="O28" s="4">
        <f t="shared" si="30"/>
        <v>50000</v>
      </c>
      <c r="P28" s="5">
        <f t="shared" si="31"/>
        <v>2.2499999999999999E-2</v>
      </c>
      <c r="Q28" s="4">
        <f t="shared" si="20"/>
        <v>1125</v>
      </c>
      <c r="R28" s="7">
        <f t="shared" si="21"/>
        <v>50000</v>
      </c>
      <c r="S28" s="2"/>
      <c r="T28" s="8">
        <v>23</v>
      </c>
      <c r="U28" s="4">
        <f t="shared" si="26"/>
        <v>91794.894457969145</v>
      </c>
      <c r="V28" s="13">
        <f t="shared" si="27"/>
        <v>2.8000000000000001E-2</v>
      </c>
      <c r="W28" s="4">
        <f t="shared" si="22"/>
        <v>2570.2570448231363</v>
      </c>
      <c r="X28" s="7">
        <f t="shared" si="23"/>
        <v>94365.151502792287</v>
      </c>
    </row>
    <row r="29" spans="1:41" ht="16" thickBot="1" x14ac:dyDescent="0.25">
      <c r="A29" s="2"/>
      <c r="B29" s="8">
        <v>24</v>
      </c>
      <c r="C29" s="4">
        <f t="shared" si="28"/>
        <v>10000</v>
      </c>
      <c r="D29" s="5">
        <f t="shared" si="29"/>
        <v>0.02</v>
      </c>
      <c r="E29" s="4">
        <f t="shared" si="16"/>
        <v>200</v>
      </c>
      <c r="F29" s="7">
        <f t="shared" si="17"/>
        <v>10000</v>
      </c>
      <c r="G29" s="2"/>
      <c r="H29" s="16">
        <v>24</v>
      </c>
      <c r="I29" s="15">
        <f t="shared" si="24"/>
        <v>18046.346750707198</v>
      </c>
      <c r="J29" s="17">
        <f t="shared" si="25"/>
        <v>2.5999999999999999E-2</v>
      </c>
      <c r="K29" s="15">
        <f t="shared" si="18"/>
        <v>469.20501551838714</v>
      </c>
      <c r="L29" s="7">
        <f t="shared" si="19"/>
        <v>18515.551766225584</v>
      </c>
      <c r="N29" s="8">
        <v>24</v>
      </c>
      <c r="O29" s="4">
        <f t="shared" si="30"/>
        <v>50000</v>
      </c>
      <c r="P29" s="5">
        <f t="shared" si="31"/>
        <v>2.2499999999999999E-2</v>
      </c>
      <c r="Q29" s="4">
        <f t="shared" si="20"/>
        <v>1125</v>
      </c>
      <c r="R29" s="7">
        <f t="shared" si="21"/>
        <v>50000</v>
      </c>
      <c r="S29" s="2"/>
      <c r="T29" s="16">
        <v>24</v>
      </c>
      <c r="U29" s="15">
        <f t="shared" si="26"/>
        <v>94365.151502792287</v>
      </c>
      <c r="V29" s="17">
        <f t="shared" si="27"/>
        <v>2.8000000000000001E-2</v>
      </c>
      <c r="W29" s="15">
        <f t="shared" si="22"/>
        <v>2642.224242078184</v>
      </c>
      <c r="X29" s="7">
        <f t="shared" si="23"/>
        <v>97007.375744870471</v>
      </c>
    </row>
    <row r="30" spans="1:41" ht="16" thickBot="1" x14ac:dyDescent="0.25">
      <c r="A30" s="2"/>
      <c r="B30" s="79" t="s">
        <v>5</v>
      </c>
      <c r="C30" s="80"/>
      <c r="D30" s="81"/>
      <c r="E30" s="9">
        <f>SUM(E18:E29)</f>
        <v>2400</v>
      </c>
      <c r="F30" s="10">
        <f>E30/C18</f>
        <v>0.24</v>
      </c>
      <c r="G30" s="2"/>
      <c r="H30" s="76" t="s">
        <v>5</v>
      </c>
      <c r="I30" s="77"/>
      <c r="J30" s="78"/>
      <c r="K30" s="18">
        <f>SUM(K18:K29)</f>
        <v>4908.3655154882244</v>
      </c>
      <c r="L30" s="19">
        <f>K30/I5</f>
        <v>0.49083655154882244</v>
      </c>
      <c r="N30" s="79" t="s">
        <v>5</v>
      </c>
      <c r="O30" s="80"/>
      <c r="P30" s="81"/>
      <c r="Q30" s="9">
        <f>SUM(Q18:Q29)</f>
        <v>13500</v>
      </c>
      <c r="R30" s="10">
        <f>Q30/O18</f>
        <v>0.27</v>
      </c>
      <c r="S30" s="2"/>
      <c r="T30" s="76" t="s">
        <v>5</v>
      </c>
      <c r="U30" s="77"/>
      <c r="V30" s="78"/>
      <c r="W30" s="18">
        <f>SUM(W18:W29)</f>
        <v>27362.786671177724</v>
      </c>
      <c r="X30" s="19">
        <f>W30/U5</f>
        <v>0.54725573342355449</v>
      </c>
    </row>
    <row r="31" spans="1:41" s="23" customFormat="1" ht="16" thickBot="1" x14ac:dyDescent="0.25">
      <c r="A31" s="20"/>
      <c r="B31" s="73" t="s">
        <v>6</v>
      </c>
      <c r="C31" s="74"/>
      <c r="D31" s="75"/>
      <c r="E31" s="18">
        <f>E17+E30</f>
        <v>4800</v>
      </c>
      <c r="F31" s="21">
        <f>E31/C6</f>
        <v>0.48</v>
      </c>
      <c r="G31" s="20"/>
      <c r="H31" s="73" t="s">
        <v>6</v>
      </c>
      <c r="I31" s="74"/>
      <c r="J31" s="75"/>
      <c r="K31" s="18">
        <f>SUM(K19:K30)</f>
        <v>9462.9441884572771</v>
      </c>
      <c r="L31" s="21">
        <f>K31/I6</f>
        <v>0.92231424838764886</v>
      </c>
      <c r="M31" s="22"/>
      <c r="N31" s="73" t="s">
        <v>6</v>
      </c>
      <c r="O31" s="74"/>
      <c r="P31" s="75"/>
      <c r="Q31" s="18">
        <f>Q17+Q30</f>
        <v>27000</v>
      </c>
      <c r="R31" s="21">
        <f>Q31/O6</f>
        <v>0.54</v>
      </c>
      <c r="S31" s="20"/>
      <c r="T31" s="73" t="s">
        <v>6</v>
      </c>
      <c r="U31" s="74"/>
      <c r="V31" s="75"/>
      <c r="W31" s="18">
        <f>SUM(W19:W30)</f>
        <v>52775.524848292058</v>
      </c>
      <c r="X31" s="21">
        <f>W31/U6</f>
        <v>1.0267611838189117</v>
      </c>
      <c r="Y31" s="22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</row>
    <row r="32" spans="1:41" s="1" customFormat="1" ht="16" thickBot="1" x14ac:dyDescent="0.25">
      <c r="A32" s="2"/>
      <c r="B32" s="2"/>
      <c r="C32" s="28"/>
      <c r="D32" s="2"/>
      <c r="E32" s="28"/>
      <c r="F32" s="28"/>
      <c r="G32" s="2"/>
      <c r="I32" s="28"/>
      <c r="J32" s="29"/>
      <c r="K32" s="28"/>
      <c r="L32" s="28"/>
      <c r="N32" s="2"/>
      <c r="O32" s="28"/>
      <c r="P32" s="2"/>
      <c r="Q32" s="28"/>
      <c r="R32" s="28"/>
      <c r="S32" s="2"/>
      <c r="U32" s="28"/>
      <c r="W32" s="28"/>
      <c r="X32" s="28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</row>
    <row r="33" spans="1:41" s="24" customFormat="1" ht="16" thickBot="1" x14ac:dyDescent="0.25">
      <c r="A33" s="1"/>
      <c r="B33" s="64" t="s">
        <v>18</v>
      </c>
      <c r="C33" s="65"/>
      <c r="D33" s="65"/>
      <c r="E33" s="66"/>
      <c r="F33" s="1"/>
      <c r="G33" s="2"/>
      <c r="H33" s="64" t="s">
        <v>19</v>
      </c>
      <c r="I33" s="65"/>
      <c r="J33" s="65"/>
      <c r="K33" s="66"/>
      <c r="L33" s="28"/>
      <c r="M33" s="1"/>
      <c r="N33" s="64" t="s">
        <v>18</v>
      </c>
      <c r="O33" s="65"/>
      <c r="P33" s="65"/>
      <c r="Q33" s="66"/>
      <c r="R33" s="1"/>
      <c r="S33" s="28"/>
      <c r="T33" s="64" t="s">
        <v>19</v>
      </c>
      <c r="U33" s="65"/>
      <c r="V33" s="65"/>
      <c r="W33" s="66"/>
      <c r="X33" s="1"/>
      <c r="Y33" s="28"/>
    </row>
    <row r="34" spans="1:41" s="56" customFormat="1" ht="16" thickBot="1" x14ac:dyDescent="0.25">
      <c r="A34" s="1"/>
      <c r="B34" s="67" t="s">
        <v>11</v>
      </c>
      <c r="C34" s="68"/>
      <c r="D34" s="68"/>
      <c r="E34" s="69"/>
      <c r="F34" s="1"/>
      <c r="G34" s="2"/>
      <c r="H34" s="67" t="s">
        <v>11</v>
      </c>
      <c r="I34" s="68"/>
      <c r="J34" s="68"/>
      <c r="K34" s="69"/>
      <c r="L34" s="28"/>
      <c r="M34" s="1"/>
      <c r="N34" s="67" t="s">
        <v>11</v>
      </c>
      <c r="O34" s="68"/>
      <c r="P34" s="68"/>
      <c r="Q34" s="69"/>
      <c r="R34" s="1"/>
      <c r="S34" s="28"/>
      <c r="T34" s="67" t="s">
        <v>11</v>
      </c>
      <c r="U34" s="68"/>
      <c r="V34" s="68"/>
      <c r="W34" s="69"/>
      <c r="X34" s="1"/>
      <c r="Y34" s="28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</row>
    <row r="35" spans="1:41" s="24" customFormat="1" x14ac:dyDescent="0.2">
      <c r="A35" s="1"/>
      <c r="B35" s="36"/>
      <c r="C35" s="37"/>
      <c r="D35" s="38" t="s">
        <v>12</v>
      </c>
      <c r="E35" s="39">
        <f>E37/1.12</f>
        <v>178.57142857142856</v>
      </c>
      <c r="F35" s="1"/>
      <c r="G35" s="2"/>
      <c r="H35" s="36"/>
      <c r="I35" s="37"/>
      <c r="J35" s="38" t="s">
        <v>12</v>
      </c>
      <c r="K35" s="39">
        <f>K37/1.12</f>
        <v>3220.7020095869279</v>
      </c>
      <c r="L35" s="28"/>
      <c r="M35" s="1"/>
      <c r="N35" s="36"/>
      <c r="O35" s="37"/>
      <c r="P35" s="38" t="s">
        <v>12</v>
      </c>
      <c r="Q35" s="39">
        <f>Q37/1.12</f>
        <v>1004.4642857142857</v>
      </c>
      <c r="R35" s="1"/>
      <c r="S35" s="28"/>
      <c r="T35" s="36"/>
      <c r="U35" s="37"/>
      <c r="V35" s="38" t="s">
        <v>12</v>
      </c>
      <c r="W35" s="39">
        <f>W37/1.12</f>
        <v>17539.811672939959</v>
      </c>
      <c r="X35" s="1"/>
      <c r="Y35" s="28"/>
    </row>
    <row r="36" spans="1:41" s="24" customFormat="1" x14ac:dyDescent="0.2">
      <c r="A36" s="1"/>
      <c r="B36" s="40"/>
      <c r="C36" s="41">
        <v>0.12</v>
      </c>
      <c r="D36" s="42" t="s">
        <v>13</v>
      </c>
      <c r="E36" s="43">
        <f>E37-E35</f>
        <v>21.428571428571445</v>
      </c>
      <c r="F36" s="1"/>
      <c r="G36" s="2"/>
      <c r="H36" s="40"/>
      <c r="I36" s="41">
        <v>0.12</v>
      </c>
      <c r="J36" s="42" t="s">
        <v>13</v>
      </c>
      <c r="K36" s="43">
        <f>K37-K35</f>
        <v>386.48424115043144</v>
      </c>
      <c r="L36" s="28"/>
      <c r="M36" s="1"/>
      <c r="N36" s="40"/>
      <c r="O36" s="41">
        <v>0.12</v>
      </c>
      <c r="P36" s="42" t="s">
        <v>13</v>
      </c>
      <c r="Q36" s="43">
        <f>Q37-Q35</f>
        <v>120.53571428571433</v>
      </c>
      <c r="R36" s="1"/>
      <c r="S36" s="28"/>
      <c r="T36" s="40"/>
      <c r="U36" s="41">
        <v>0.12</v>
      </c>
      <c r="V36" s="42" t="s">
        <v>13</v>
      </c>
      <c r="W36" s="43">
        <f>W37-W35</f>
        <v>2104.7774007527987</v>
      </c>
      <c r="X36" s="1"/>
      <c r="Y36" s="28"/>
    </row>
    <row r="37" spans="1:41" s="24" customFormat="1" ht="16" thickBot="1" x14ac:dyDescent="0.25">
      <c r="A37" s="1"/>
      <c r="B37" s="40"/>
      <c r="C37" s="44"/>
      <c r="D37" s="45" t="s">
        <v>14</v>
      </c>
      <c r="E37" s="46">
        <f>E5</f>
        <v>200</v>
      </c>
      <c r="F37" s="1"/>
      <c r="G37" s="2"/>
      <c r="H37" s="40"/>
      <c r="I37" s="44"/>
      <c r="J37" s="45" t="s">
        <v>14</v>
      </c>
      <c r="K37" s="46">
        <f>K17</f>
        <v>3607.1862507373594</v>
      </c>
      <c r="L37" s="28"/>
      <c r="M37" s="1"/>
      <c r="N37" s="40"/>
      <c r="O37" s="44"/>
      <c r="P37" s="45" t="s">
        <v>14</v>
      </c>
      <c r="Q37" s="46">
        <f>Q5</f>
        <v>1125</v>
      </c>
      <c r="R37" s="1"/>
      <c r="S37" s="28"/>
      <c r="T37" s="40"/>
      <c r="U37" s="44"/>
      <c r="V37" s="45" t="s">
        <v>14</v>
      </c>
      <c r="W37" s="46">
        <f>W17</f>
        <v>19644.589073692758</v>
      </c>
      <c r="X37" s="1"/>
      <c r="Y37" s="28"/>
    </row>
    <row r="38" spans="1:41" s="57" customFormat="1" ht="16" thickBot="1" x14ac:dyDescent="0.25">
      <c r="A38" s="33"/>
      <c r="B38" s="70" t="s">
        <v>17</v>
      </c>
      <c r="C38" s="71"/>
      <c r="D38" s="71"/>
      <c r="E38" s="72"/>
      <c r="F38" s="33"/>
      <c r="G38" s="2"/>
      <c r="H38" s="70" t="s">
        <v>17</v>
      </c>
      <c r="I38" s="71"/>
      <c r="J38" s="71"/>
      <c r="K38" s="72"/>
      <c r="L38" s="58"/>
      <c r="M38" s="1"/>
      <c r="N38" s="70" t="s">
        <v>17</v>
      </c>
      <c r="O38" s="71"/>
      <c r="P38" s="71"/>
      <c r="Q38" s="72"/>
      <c r="R38" s="33"/>
      <c r="S38" s="58"/>
      <c r="T38" s="70" t="s">
        <v>17</v>
      </c>
      <c r="U38" s="71"/>
      <c r="V38" s="71"/>
      <c r="W38" s="72"/>
      <c r="X38" s="33"/>
      <c r="Y38" s="58"/>
    </row>
    <row r="39" spans="1:41" s="24" customFormat="1" x14ac:dyDescent="0.2">
      <c r="A39" s="1"/>
      <c r="B39" s="36"/>
      <c r="C39" s="47">
        <v>0.7</v>
      </c>
      <c r="D39" s="38" t="s">
        <v>13</v>
      </c>
      <c r="E39" s="48">
        <f>E36*C39</f>
        <v>15.000000000000011</v>
      </c>
      <c r="F39" s="1"/>
      <c r="G39" s="2"/>
      <c r="H39" s="36"/>
      <c r="I39" s="47">
        <v>0.7</v>
      </c>
      <c r="J39" s="38" t="s">
        <v>13</v>
      </c>
      <c r="K39" s="48">
        <f>K36*I39</f>
        <v>270.53896880530198</v>
      </c>
      <c r="L39" s="28"/>
      <c r="M39" s="1"/>
      <c r="N39" s="36"/>
      <c r="O39" s="47">
        <v>0.7</v>
      </c>
      <c r="P39" s="38" t="s">
        <v>13</v>
      </c>
      <c r="Q39" s="48">
        <f>Q36*O39</f>
        <v>84.375000000000028</v>
      </c>
      <c r="R39" s="1"/>
      <c r="S39" s="28"/>
      <c r="T39" s="36"/>
      <c r="U39" s="47">
        <v>0.7</v>
      </c>
      <c r="V39" s="38" t="s">
        <v>13</v>
      </c>
      <c r="W39" s="48">
        <f>W36*U39</f>
        <v>1473.344180526959</v>
      </c>
      <c r="X39" s="1"/>
      <c r="Y39" s="28"/>
    </row>
    <row r="40" spans="1:41" s="24" customFormat="1" ht="16" thickBot="1" x14ac:dyDescent="0.25">
      <c r="A40" s="1"/>
      <c r="B40" s="49"/>
      <c r="C40" s="50">
        <v>0.08</v>
      </c>
      <c r="D40" s="51" t="s">
        <v>15</v>
      </c>
      <c r="E40" s="52">
        <f>E35*C40</f>
        <v>14.285714285714285</v>
      </c>
      <c r="F40" s="1"/>
      <c r="G40" s="2"/>
      <c r="H40" s="49"/>
      <c r="I40" s="50">
        <v>0.08</v>
      </c>
      <c r="J40" s="51" t="s">
        <v>15</v>
      </c>
      <c r="K40" s="52">
        <f>K35*I40</f>
        <v>257.65616076695426</v>
      </c>
      <c r="L40" s="28"/>
      <c r="M40" s="1"/>
      <c r="N40" s="49"/>
      <c r="O40" s="50">
        <v>0.08</v>
      </c>
      <c r="P40" s="51" t="s">
        <v>15</v>
      </c>
      <c r="Q40" s="52">
        <f>Q35*O40</f>
        <v>80.357142857142861</v>
      </c>
      <c r="R40" s="1"/>
      <c r="S40" s="28"/>
      <c r="T40" s="49"/>
      <c r="U40" s="50">
        <v>0.08</v>
      </c>
      <c r="V40" s="51" t="s">
        <v>15</v>
      </c>
      <c r="W40" s="52">
        <f>W35*U40</f>
        <v>1403.1849338351967</v>
      </c>
      <c r="X40" s="1"/>
      <c r="Y40" s="28"/>
    </row>
    <row r="41" spans="1:41" s="24" customFormat="1" ht="16" thickBot="1" x14ac:dyDescent="0.25">
      <c r="A41" s="1"/>
      <c r="B41" s="53" t="s">
        <v>16</v>
      </c>
      <c r="C41" s="54"/>
      <c r="D41" s="54"/>
      <c r="E41" s="55">
        <f>E37-E39-E40</f>
        <v>170.71428571428572</v>
      </c>
      <c r="F41" s="1"/>
      <c r="G41" s="2"/>
      <c r="H41" s="53" t="s">
        <v>16</v>
      </c>
      <c r="I41" s="54"/>
      <c r="J41" s="54"/>
      <c r="K41" s="55">
        <f>K37-K39-K40</f>
        <v>3078.9911211651033</v>
      </c>
      <c r="L41" s="28"/>
      <c r="M41" s="1"/>
      <c r="N41" s="53" t="s">
        <v>16</v>
      </c>
      <c r="O41" s="54"/>
      <c r="P41" s="54"/>
      <c r="Q41" s="55">
        <f>Q37-Q39-Q40</f>
        <v>960.26785714285711</v>
      </c>
      <c r="R41" s="1"/>
      <c r="S41" s="28"/>
      <c r="T41" s="53" t="s">
        <v>16</v>
      </c>
      <c r="U41" s="54"/>
      <c r="V41" s="54"/>
      <c r="W41" s="55">
        <f>W37-W39-W40</f>
        <v>16768.059959330603</v>
      </c>
      <c r="X41" s="1"/>
      <c r="Y41" s="28"/>
    </row>
    <row r="42" spans="1:41" s="1" customFormat="1" ht="17" customHeight="1" x14ac:dyDescent="0.2">
      <c r="A42" s="2"/>
      <c r="B42" s="2"/>
      <c r="C42" s="28"/>
      <c r="D42" s="2"/>
      <c r="E42" s="28"/>
      <c r="F42" s="28"/>
      <c r="G42" s="2"/>
      <c r="I42" s="28"/>
      <c r="J42" s="29"/>
      <c r="K42" s="28"/>
      <c r="L42" s="28"/>
      <c r="N42" s="2"/>
      <c r="O42" s="28"/>
      <c r="P42" s="2"/>
      <c r="Q42" s="28"/>
      <c r="R42" s="28"/>
      <c r="S42" s="2"/>
      <c r="U42" s="28"/>
      <c r="W42" s="28"/>
      <c r="X42" s="28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</row>
    <row r="43" spans="1:41" s="24" customFormat="1" x14ac:dyDescent="0.2">
      <c r="A43" s="35"/>
      <c r="B43" s="35"/>
      <c r="C43" s="25"/>
      <c r="D43" s="35"/>
      <c r="E43" s="25"/>
      <c r="F43" s="25"/>
      <c r="G43" s="35"/>
      <c r="I43" s="25"/>
      <c r="J43" s="59"/>
      <c r="K43" s="25"/>
      <c r="L43" s="25"/>
      <c r="N43" s="35"/>
      <c r="O43" s="25"/>
      <c r="P43" s="35"/>
      <c r="Q43" s="25"/>
      <c r="R43" s="25"/>
      <c r="S43" s="35"/>
      <c r="U43" s="25"/>
      <c r="W43" s="25"/>
      <c r="X43" s="25"/>
    </row>
    <row r="44" spans="1:41" s="24" customFormat="1" x14ac:dyDescent="0.2">
      <c r="C44" s="25"/>
      <c r="E44" s="25"/>
      <c r="F44" s="25"/>
      <c r="I44" s="25"/>
      <c r="J44" s="59"/>
      <c r="K44" s="25"/>
      <c r="L44" s="25"/>
      <c r="O44" s="25"/>
      <c r="Q44" s="25"/>
      <c r="R44" s="25"/>
      <c r="U44" s="25"/>
      <c r="W44" s="25"/>
      <c r="X44" s="25"/>
    </row>
    <row r="45" spans="1:41" s="24" customFormat="1" x14ac:dyDescent="0.2">
      <c r="C45" s="25"/>
      <c r="E45" s="25"/>
      <c r="F45" s="25"/>
      <c r="I45" s="25"/>
      <c r="J45" s="59"/>
      <c r="K45" s="25"/>
      <c r="L45" s="25"/>
      <c r="O45" s="25"/>
      <c r="Q45" s="25"/>
      <c r="R45" s="25"/>
      <c r="U45" s="25"/>
      <c r="W45" s="25"/>
      <c r="X45" s="25"/>
    </row>
    <row r="46" spans="1:41" s="24" customFormat="1" x14ac:dyDescent="0.2">
      <c r="C46" s="25"/>
      <c r="E46" s="25"/>
      <c r="F46" s="25"/>
      <c r="I46" s="25"/>
      <c r="J46" s="59"/>
      <c r="K46" s="25"/>
      <c r="L46" s="25"/>
      <c r="O46" s="25"/>
      <c r="Q46" s="25"/>
      <c r="R46" s="25"/>
      <c r="U46" s="25"/>
      <c r="W46" s="25"/>
      <c r="X46" s="25"/>
    </row>
    <row r="47" spans="1:41" s="24" customFormat="1" x14ac:dyDescent="0.2">
      <c r="C47" s="25"/>
      <c r="E47" s="25"/>
      <c r="F47" s="25"/>
      <c r="I47" s="25"/>
      <c r="J47" s="59"/>
      <c r="K47" s="25"/>
      <c r="L47" s="25"/>
      <c r="O47" s="25"/>
      <c r="Q47" s="25"/>
      <c r="R47" s="25"/>
      <c r="U47" s="25"/>
      <c r="W47" s="25"/>
      <c r="X47" s="25"/>
    </row>
    <row r="48" spans="1:41" s="24" customFormat="1" x14ac:dyDescent="0.2">
      <c r="C48" s="25"/>
      <c r="E48" s="25"/>
      <c r="F48" s="25"/>
      <c r="I48" s="25"/>
      <c r="J48" s="59"/>
      <c r="K48" s="25"/>
      <c r="L48" s="25"/>
      <c r="O48" s="25"/>
      <c r="Q48" s="25"/>
      <c r="R48" s="25"/>
      <c r="U48" s="25"/>
      <c r="W48" s="25"/>
      <c r="X48" s="25"/>
    </row>
    <row r="49" spans="3:24" s="24" customFormat="1" x14ac:dyDescent="0.2">
      <c r="C49" s="25"/>
      <c r="E49" s="25"/>
      <c r="F49" s="25"/>
      <c r="I49" s="25"/>
      <c r="J49" s="59"/>
      <c r="K49" s="25"/>
      <c r="L49" s="25"/>
      <c r="O49" s="25"/>
      <c r="Q49" s="25"/>
      <c r="R49" s="25"/>
      <c r="U49" s="25"/>
      <c r="W49" s="25"/>
      <c r="X49" s="25"/>
    </row>
    <row r="50" spans="3:24" s="24" customFormat="1" x14ac:dyDescent="0.2">
      <c r="C50" s="25"/>
      <c r="E50" s="25"/>
      <c r="F50" s="25"/>
      <c r="I50" s="25"/>
      <c r="J50" s="59"/>
      <c r="K50" s="25"/>
      <c r="L50" s="25"/>
      <c r="O50" s="25"/>
      <c r="Q50" s="25"/>
      <c r="R50" s="25"/>
      <c r="U50" s="25"/>
      <c r="W50" s="25"/>
      <c r="X50" s="25"/>
    </row>
    <row r="51" spans="3:24" s="24" customFormat="1" x14ac:dyDescent="0.2">
      <c r="C51" s="25"/>
      <c r="E51" s="25"/>
      <c r="F51" s="25"/>
      <c r="I51" s="25"/>
      <c r="J51" s="59"/>
      <c r="K51" s="25"/>
      <c r="L51" s="25"/>
      <c r="O51" s="25"/>
      <c r="Q51" s="25"/>
      <c r="R51" s="25"/>
      <c r="U51" s="25"/>
      <c r="W51" s="25"/>
      <c r="X51" s="25"/>
    </row>
    <row r="52" spans="3:24" s="24" customFormat="1" x14ac:dyDescent="0.2">
      <c r="C52" s="25"/>
      <c r="E52" s="25"/>
      <c r="F52" s="25"/>
      <c r="I52" s="25"/>
      <c r="J52" s="59"/>
      <c r="K52" s="25"/>
      <c r="L52" s="25"/>
      <c r="O52" s="25"/>
      <c r="Q52" s="25"/>
      <c r="R52" s="25"/>
      <c r="U52" s="25"/>
      <c r="W52" s="25"/>
      <c r="X52" s="25"/>
    </row>
    <row r="53" spans="3:24" s="24" customFormat="1" x14ac:dyDescent="0.2">
      <c r="C53" s="25"/>
      <c r="E53" s="25"/>
      <c r="F53" s="25"/>
      <c r="I53" s="25"/>
      <c r="J53" s="59"/>
      <c r="K53" s="25"/>
      <c r="L53" s="25"/>
      <c r="O53" s="25"/>
      <c r="Q53" s="25"/>
      <c r="R53" s="25"/>
      <c r="U53" s="25"/>
      <c r="W53" s="25"/>
      <c r="X53" s="25"/>
    </row>
    <row r="54" spans="3:24" s="24" customFormat="1" x14ac:dyDescent="0.2">
      <c r="C54" s="25"/>
      <c r="E54" s="25"/>
      <c r="F54" s="25"/>
      <c r="I54" s="25"/>
      <c r="J54" s="59"/>
      <c r="K54" s="25"/>
      <c r="L54" s="25"/>
      <c r="O54" s="25"/>
      <c r="Q54" s="25"/>
      <c r="R54" s="25"/>
      <c r="U54" s="25"/>
      <c r="W54" s="25"/>
      <c r="X54" s="25"/>
    </row>
    <row r="55" spans="3:24" s="24" customFormat="1" x14ac:dyDescent="0.2">
      <c r="C55" s="25"/>
      <c r="E55" s="25"/>
      <c r="F55" s="25"/>
      <c r="I55" s="25"/>
      <c r="J55" s="59"/>
      <c r="K55" s="25"/>
      <c r="L55" s="25"/>
      <c r="O55" s="25"/>
      <c r="Q55" s="25"/>
      <c r="R55" s="25"/>
      <c r="U55" s="25"/>
      <c r="W55" s="25"/>
      <c r="X55" s="25"/>
    </row>
    <row r="56" spans="3:24" s="24" customFormat="1" x14ac:dyDescent="0.2">
      <c r="C56" s="25"/>
      <c r="E56" s="25"/>
      <c r="F56" s="25"/>
      <c r="I56" s="25"/>
      <c r="J56" s="59"/>
      <c r="K56" s="25"/>
      <c r="L56" s="25"/>
      <c r="O56" s="25"/>
      <c r="Q56" s="25"/>
      <c r="R56" s="25"/>
      <c r="U56" s="25"/>
      <c r="W56" s="25"/>
      <c r="X56" s="25"/>
    </row>
    <row r="57" spans="3:24" s="24" customFormat="1" x14ac:dyDescent="0.2">
      <c r="C57" s="25"/>
      <c r="E57" s="25"/>
      <c r="F57" s="25"/>
      <c r="I57" s="25"/>
      <c r="J57" s="59"/>
      <c r="K57" s="25"/>
      <c r="L57" s="25"/>
      <c r="O57" s="25"/>
      <c r="Q57" s="25"/>
      <c r="R57" s="25"/>
      <c r="U57" s="25"/>
      <c r="W57" s="25"/>
      <c r="X57" s="25"/>
    </row>
    <row r="58" spans="3:24" s="24" customFormat="1" x14ac:dyDescent="0.2">
      <c r="C58" s="25"/>
      <c r="E58" s="25"/>
      <c r="F58" s="25"/>
      <c r="I58" s="25"/>
      <c r="J58" s="59"/>
      <c r="K58" s="25"/>
      <c r="L58" s="25"/>
      <c r="O58" s="25"/>
      <c r="Q58" s="25"/>
      <c r="R58" s="25"/>
      <c r="U58" s="25"/>
      <c r="W58" s="25"/>
      <c r="X58" s="25"/>
    </row>
    <row r="59" spans="3:24" s="24" customFormat="1" x14ac:dyDescent="0.2">
      <c r="C59" s="25"/>
      <c r="E59" s="25"/>
      <c r="F59" s="25"/>
      <c r="I59" s="25"/>
      <c r="J59" s="59"/>
      <c r="K59" s="25"/>
      <c r="L59" s="25"/>
      <c r="O59" s="25"/>
      <c r="Q59" s="25"/>
      <c r="R59" s="25"/>
      <c r="U59" s="25"/>
      <c r="W59" s="25"/>
      <c r="X59" s="25"/>
    </row>
    <row r="60" spans="3:24" s="24" customFormat="1" x14ac:dyDescent="0.2">
      <c r="C60" s="25"/>
      <c r="E60" s="25"/>
      <c r="F60" s="25"/>
      <c r="I60" s="25"/>
      <c r="J60" s="59"/>
      <c r="K60" s="25"/>
      <c r="L60" s="25"/>
      <c r="O60" s="25"/>
      <c r="Q60" s="25"/>
      <c r="R60" s="25"/>
      <c r="U60" s="25"/>
      <c r="W60" s="25"/>
      <c r="X60" s="25"/>
    </row>
    <row r="61" spans="3:24" s="24" customFormat="1" x14ac:dyDescent="0.2">
      <c r="C61" s="25"/>
      <c r="E61" s="25"/>
      <c r="F61" s="25"/>
      <c r="I61" s="25"/>
      <c r="J61" s="59"/>
      <c r="K61" s="25"/>
      <c r="L61" s="25"/>
      <c r="O61" s="25"/>
      <c r="Q61" s="25"/>
      <c r="R61" s="25"/>
      <c r="U61" s="25"/>
      <c r="W61" s="25"/>
      <c r="X61" s="25"/>
    </row>
    <row r="62" spans="3:24" s="24" customFormat="1" x14ac:dyDescent="0.2">
      <c r="C62" s="25"/>
      <c r="E62" s="25"/>
      <c r="F62" s="25"/>
      <c r="I62" s="25"/>
      <c r="J62" s="59"/>
      <c r="K62" s="25"/>
      <c r="L62" s="25"/>
      <c r="O62" s="25"/>
      <c r="Q62" s="25"/>
      <c r="R62" s="25"/>
      <c r="U62" s="25"/>
      <c r="W62" s="25"/>
      <c r="X62" s="25"/>
    </row>
    <row r="63" spans="3:24" s="24" customFormat="1" x14ac:dyDescent="0.2">
      <c r="C63" s="25"/>
      <c r="E63" s="25"/>
      <c r="F63" s="25"/>
      <c r="I63" s="25"/>
      <c r="J63" s="59"/>
      <c r="K63" s="25"/>
      <c r="L63" s="25"/>
      <c r="O63" s="25"/>
      <c r="Q63" s="25"/>
      <c r="R63" s="25"/>
      <c r="U63" s="25"/>
      <c r="W63" s="25"/>
      <c r="X63" s="25"/>
    </row>
    <row r="64" spans="3:24" s="24" customFormat="1" x14ac:dyDescent="0.2">
      <c r="C64" s="25"/>
      <c r="E64" s="25"/>
      <c r="F64" s="25"/>
      <c r="I64" s="25"/>
      <c r="J64" s="59"/>
      <c r="K64" s="25"/>
      <c r="L64" s="25"/>
      <c r="O64" s="25"/>
      <c r="Q64" s="25"/>
      <c r="R64" s="25"/>
      <c r="U64" s="25"/>
      <c r="W64" s="25"/>
      <c r="X64" s="25"/>
    </row>
    <row r="65" spans="3:24" s="24" customFormat="1" x14ac:dyDescent="0.2">
      <c r="C65" s="25"/>
      <c r="E65" s="25"/>
      <c r="F65" s="25"/>
      <c r="I65" s="25"/>
      <c r="J65" s="59"/>
      <c r="K65" s="25"/>
      <c r="L65" s="25"/>
      <c r="O65" s="25"/>
      <c r="Q65" s="25"/>
      <c r="R65" s="25"/>
      <c r="U65" s="25"/>
      <c r="W65" s="25"/>
      <c r="X65" s="25"/>
    </row>
    <row r="66" spans="3:24" s="24" customFormat="1" x14ac:dyDescent="0.2">
      <c r="C66" s="25"/>
      <c r="E66" s="25"/>
      <c r="F66" s="25"/>
      <c r="I66" s="25"/>
      <c r="J66" s="59"/>
      <c r="K66" s="25"/>
      <c r="L66" s="25"/>
      <c r="O66" s="25"/>
      <c r="Q66" s="25"/>
      <c r="R66" s="25"/>
      <c r="U66" s="25"/>
      <c r="W66" s="25"/>
      <c r="X66" s="25"/>
    </row>
    <row r="67" spans="3:24" s="24" customFormat="1" x14ac:dyDescent="0.2">
      <c r="C67" s="25"/>
      <c r="E67" s="25"/>
      <c r="F67" s="25"/>
      <c r="I67" s="25"/>
      <c r="J67" s="59"/>
      <c r="K67" s="25"/>
      <c r="L67" s="25"/>
      <c r="O67" s="25"/>
      <c r="Q67" s="25"/>
      <c r="R67" s="25"/>
      <c r="U67" s="25"/>
      <c r="W67" s="25"/>
      <c r="X67" s="25"/>
    </row>
    <row r="68" spans="3:24" s="24" customFormat="1" x14ac:dyDescent="0.2">
      <c r="C68" s="25"/>
      <c r="E68" s="25"/>
      <c r="F68" s="25"/>
      <c r="I68" s="25"/>
      <c r="J68" s="59"/>
      <c r="K68" s="25"/>
      <c r="L68" s="25"/>
      <c r="O68" s="25"/>
      <c r="Q68" s="25"/>
      <c r="R68" s="25"/>
      <c r="U68" s="25"/>
      <c r="W68" s="25"/>
      <c r="X68" s="25"/>
    </row>
    <row r="69" spans="3:24" s="24" customFormat="1" x14ac:dyDescent="0.2">
      <c r="C69" s="25"/>
      <c r="E69" s="25"/>
      <c r="F69" s="25"/>
      <c r="I69" s="25"/>
      <c r="J69" s="59"/>
      <c r="K69" s="25"/>
      <c r="L69" s="25"/>
      <c r="O69" s="25"/>
      <c r="Q69" s="25"/>
      <c r="R69" s="25"/>
      <c r="U69" s="25"/>
      <c r="W69" s="25"/>
      <c r="X69" s="25"/>
    </row>
    <row r="70" spans="3:24" s="24" customFormat="1" x14ac:dyDescent="0.2">
      <c r="C70" s="25"/>
      <c r="E70" s="25"/>
      <c r="F70" s="25"/>
      <c r="I70" s="25"/>
      <c r="J70" s="59"/>
      <c r="K70" s="25"/>
      <c r="L70" s="25"/>
      <c r="O70" s="25"/>
      <c r="Q70" s="25"/>
      <c r="R70" s="25"/>
      <c r="U70" s="25"/>
      <c r="W70" s="25"/>
      <c r="X70" s="25"/>
    </row>
    <row r="71" spans="3:24" s="24" customFormat="1" x14ac:dyDescent="0.2">
      <c r="C71" s="25"/>
      <c r="E71" s="25"/>
      <c r="F71" s="25"/>
      <c r="I71" s="25"/>
      <c r="J71" s="59"/>
      <c r="K71" s="25"/>
      <c r="L71" s="25"/>
      <c r="O71" s="25"/>
      <c r="Q71" s="25"/>
      <c r="R71" s="25"/>
      <c r="U71" s="25"/>
      <c r="W71" s="25"/>
      <c r="X71" s="25"/>
    </row>
    <row r="72" spans="3:24" s="24" customFormat="1" x14ac:dyDescent="0.2">
      <c r="C72" s="25"/>
      <c r="E72" s="25"/>
      <c r="F72" s="25"/>
      <c r="I72" s="25"/>
      <c r="J72" s="59"/>
      <c r="K72" s="25"/>
      <c r="L72" s="25"/>
      <c r="O72" s="25"/>
      <c r="Q72" s="25"/>
      <c r="R72" s="25"/>
      <c r="U72" s="25"/>
      <c r="W72" s="25"/>
      <c r="X72" s="25"/>
    </row>
    <row r="73" spans="3:24" s="24" customFormat="1" x14ac:dyDescent="0.2">
      <c r="C73" s="25"/>
      <c r="E73" s="25"/>
      <c r="F73" s="25"/>
      <c r="I73" s="25"/>
      <c r="J73" s="59"/>
      <c r="K73" s="25"/>
      <c r="L73" s="25"/>
      <c r="O73" s="25"/>
      <c r="Q73" s="25"/>
      <c r="R73" s="25"/>
      <c r="U73" s="25"/>
      <c r="W73" s="25"/>
      <c r="X73" s="25"/>
    </row>
    <row r="74" spans="3:24" s="24" customFormat="1" x14ac:dyDescent="0.2">
      <c r="C74" s="25"/>
      <c r="E74" s="25"/>
      <c r="F74" s="25"/>
      <c r="I74" s="25"/>
      <c r="J74" s="59"/>
      <c r="K74" s="25"/>
      <c r="L74" s="25"/>
      <c r="O74" s="25"/>
      <c r="Q74" s="25"/>
      <c r="R74" s="25"/>
      <c r="U74" s="25"/>
      <c r="W74" s="25"/>
      <c r="X74" s="25"/>
    </row>
    <row r="75" spans="3:24" s="24" customFormat="1" x14ac:dyDescent="0.2">
      <c r="C75" s="25"/>
      <c r="E75" s="25"/>
      <c r="F75" s="25"/>
      <c r="I75" s="25"/>
      <c r="J75" s="59"/>
      <c r="K75" s="25"/>
      <c r="L75" s="25"/>
      <c r="O75" s="25"/>
      <c r="Q75" s="25"/>
      <c r="R75" s="25"/>
      <c r="U75" s="25"/>
      <c r="W75" s="25"/>
      <c r="X75" s="25"/>
    </row>
    <row r="76" spans="3:24" s="24" customFormat="1" x14ac:dyDescent="0.2">
      <c r="C76" s="25"/>
      <c r="E76" s="25"/>
      <c r="F76" s="25"/>
      <c r="I76" s="25"/>
      <c r="J76" s="59"/>
      <c r="K76" s="25"/>
      <c r="L76" s="25"/>
      <c r="O76" s="25"/>
      <c r="Q76" s="25"/>
      <c r="R76" s="25"/>
      <c r="U76" s="25"/>
      <c r="W76" s="25"/>
      <c r="X76" s="25"/>
    </row>
    <row r="77" spans="3:24" s="24" customFormat="1" x14ac:dyDescent="0.2">
      <c r="C77" s="25"/>
      <c r="E77" s="25"/>
      <c r="F77" s="25"/>
      <c r="I77" s="25"/>
      <c r="J77" s="59"/>
      <c r="K77" s="25"/>
      <c r="L77" s="25"/>
      <c r="O77" s="25"/>
      <c r="Q77" s="25"/>
      <c r="R77" s="25"/>
      <c r="U77" s="25"/>
      <c r="W77" s="25"/>
      <c r="X77" s="25"/>
    </row>
    <row r="78" spans="3:24" s="24" customFormat="1" x14ac:dyDescent="0.2">
      <c r="C78" s="25"/>
      <c r="E78" s="25"/>
      <c r="F78" s="25"/>
      <c r="I78" s="25"/>
      <c r="J78" s="59"/>
      <c r="K78" s="25"/>
      <c r="L78" s="25"/>
      <c r="O78" s="25"/>
      <c r="Q78" s="25"/>
      <c r="R78" s="25"/>
      <c r="U78" s="25"/>
      <c r="W78" s="25"/>
      <c r="X78" s="25"/>
    </row>
    <row r="79" spans="3:24" s="24" customFormat="1" x14ac:dyDescent="0.2">
      <c r="C79" s="25"/>
      <c r="E79" s="25"/>
      <c r="F79" s="25"/>
      <c r="I79" s="25"/>
      <c r="J79" s="59"/>
      <c r="K79" s="25"/>
      <c r="L79" s="25"/>
      <c r="O79" s="25"/>
      <c r="Q79" s="25"/>
      <c r="R79" s="25"/>
      <c r="U79" s="25"/>
      <c r="W79" s="25"/>
      <c r="X79" s="25"/>
    </row>
    <row r="80" spans="3:24" s="24" customFormat="1" x14ac:dyDescent="0.2">
      <c r="C80" s="25"/>
      <c r="E80" s="25"/>
      <c r="F80" s="25"/>
      <c r="I80" s="25"/>
      <c r="J80" s="59"/>
      <c r="K80" s="25"/>
      <c r="L80" s="25"/>
      <c r="O80" s="25"/>
      <c r="Q80" s="25"/>
      <c r="R80" s="25"/>
      <c r="U80" s="25"/>
      <c r="W80" s="25"/>
      <c r="X80" s="25"/>
    </row>
    <row r="81" spans="3:24" s="24" customFormat="1" x14ac:dyDescent="0.2">
      <c r="C81" s="25"/>
      <c r="E81" s="25"/>
      <c r="F81" s="25"/>
      <c r="I81" s="25"/>
      <c r="J81" s="59"/>
      <c r="K81" s="25"/>
      <c r="L81" s="25"/>
      <c r="O81" s="25"/>
      <c r="Q81" s="25"/>
      <c r="R81" s="25"/>
      <c r="U81" s="25"/>
      <c r="W81" s="25"/>
      <c r="X81" s="25"/>
    </row>
    <row r="82" spans="3:24" s="24" customFormat="1" x14ac:dyDescent="0.2">
      <c r="C82" s="25"/>
      <c r="E82" s="25"/>
      <c r="F82" s="25"/>
      <c r="I82" s="25"/>
      <c r="J82" s="59"/>
      <c r="K82" s="25"/>
      <c r="L82" s="25"/>
      <c r="O82" s="25"/>
      <c r="Q82" s="25"/>
      <c r="R82" s="25"/>
      <c r="U82" s="25"/>
      <c r="W82" s="25"/>
      <c r="X82" s="25"/>
    </row>
    <row r="83" spans="3:24" s="24" customFormat="1" x14ac:dyDescent="0.2">
      <c r="C83" s="25"/>
      <c r="E83" s="25"/>
      <c r="F83" s="25"/>
      <c r="I83" s="25"/>
      <c r="J83" s="59"/>
      <c r="K83" s="25"/>
      <c r="L83" s="25"/>
      <c r="O83" s="25"/>
      <c r="Q83" s="25"/>
      <c r="R83" s="25"/>
      <c r="U83" s="25"/>
      <c r="W83" s="25"/>
      <c r="X83" s="25"/>
    </row>
    <row r="84" spans="3:24" s="24" customFormat="1" x14ac:dyDescent="0.2">
      <c r="C84" s="25"/>
      <c r="E84" s="25"/>
      <c r="F84" s="25"/>
      <c r="I84" s="25"/>
      <c r="J84" s="59"/>
      <c r="K84" s="25"/>
      <c r="L84" s="25"/>
      <c r="O84" s="25"/>
      <c r="Q84" s="25"/>
      <c r="R84" s="25"/>
      <c r="U84" s="25"/>
      <c r="W84" s="25"/>
      <c r="X84" s="25"/>
    </row>
    <row r="85" spans="3:24" s="24" customFormat="1" x14ac:dyDescent="0.2">
      <c r="C85" s="25"/>
      <c r="E85" s="25"/>
      <c r="F85" s="25"/>
      <c r="I85" s="25"/>
      <c r="J85" s="59"/>
      <c r="K85" s="25"/>
      <c r="L85" s="25"/>
      <c r="O85" s="25"/>
      <c r="Q85" s="25"/>
      <c r="R85" s="25"/>
      <c r="U85" s="25"/>
      <c r="W85" s="25"/>
      <c r="X85" s="25"/>
    </row>
    <row r="86" spans="3:24" s="24" customFormat="1" x14ac:dyDescent="0.2">
      <c r="C86" s="25"/>
      <c r="E86" s="25"/>
      <c r="F86" s="25"/>
      <c r="I86" s="25"/>
      <c r="J86" s="59"/>
      <c r="K86" s="25"/>
      <c r="L86" s="25"/>
      <c r="O86" s="25"/>
      <c r="Q86" s="25"/>
      <c r="R86" s="25"/>
      <c r="U86" s="25"/>
      <c r="W86" s="25"/>
      <c r="X86" s="25"/>
    </row>
    <row r="87" spans="3:24" s="24" customFormat="1" x14ac:dyDescent="0.2">
      <c r="C87" s="25"/>
      <c r="E87" s="25"/>
      <c r="F87" s="25"/>
      <c r="I87" s="25"/>
      <c r="J87" s="59"/>
      <c r="K87" s="25"/>
      <c r="L87" s="25"/>
      <c r="O87" s="25"/>
      <c r="Q87" s="25"/>
      <c r="R87" s="25"/>
      <c r="U87" s="25"/>
      <c r="W87" s="25"/>
      <c r="X87" s="25"/>
    </row>
    <row r="88" spans="3:24" s="24" customFormat="1" x14ac:dyDescent="0.2">
      <c r="C88" s="25"/>
      <c r="E88" s="25"/>
      <c r="F88" s="25"/>
      <c r="I88" s="25"/>
      <c r="J88" s="59"/>
      <c r="K88" s="25"/>
      <c r="L88" s="25"/>
      <c r="O88" s="25"/>
      <c r="Q88" s="25"/>
      <c r="R88" s="25"/>
      <c r="U88" s="25"/>
      <c r="W88" s="25"/>
      <c r="X88" s="25"/>
    </row>
    <row r="89" spans="3:24" s="24" customFormat="1" x14ac:dyDescent="0.2">
      <c r="C89" s="25"/>
      <c r="E89" s="25"/>
      <c r="F89" s="25"/>
      <c r="I89" s="25"/>
      <c r="J89" s="59"/>
      <c r="K89" s="25"/>
      <c r="L89" s="25"/>
      <c r="O89" s="25"/>
      <c r="Q89" s="25"/>
      <c r="R89" s="25"/>
      <c r="U89" s="25"/>
      <c r="W89" s="25"/>
      <c r="X89" s="25"/>
    </row>
    <row r="90" spans="3:24" s="24" customFormat="1" x14ac:dyDescent="0.2">
      <c r="C90" s="25"/>
      <c r="E90" s="25"/>
      <c r="F90" s="25"/>
      <c r="I90" s="25"/>
      <c r="J90" s="59"/>
      <c r="K90" s="25"/>
      <c r="L90" s="25"/>
      <c r="O90" s="25"/>
      <c r="Q90" s="25"/>
      <c r="R90" s="25"/>
      <c r="U90" s="25"/>
      <c r="W90" s="25"/>
      <c r="X90" s="25"/>
    </row>
    <row r="91" spans="3:24" s="24" customFormat="1" x14ac:dyDescent="0.2">
      <c r="C91" s="25"/>
      <c r="E91" s="25"/>
      <c r="F91" s="25"/>
      <c r="I91" s="25"/>
      <c r="J91" s="59"/>
      <c r="K91" s="25"/>
      <c r="L91" s="25"/>
      <c r="O91" s="25"/>
      <c r="Q91" s="25"/>
      <c r="R91" s="25"/>
      <c r="U91" s="25"/>
      <c r="W91" s="25"/>
      <c r="X91" s="25"/>
    </row>
    <row r="92" spans="3:24" s="24" customFormat="1" x14ac:dyDescent="0.2">
      <c r="C92" s="25"/>
      <c r="E92" s="25"/>
      <c r="F92" s="25"/>
      <c r="I92" s="25"/>
      <c r="J92" s="59"/>
      <c r="K92" s="25"/>
      <c r="L92" s="25"/>
      <c r="O92" s="25"/>
      <c r="Q92" s="25"/>
      <c r="R92" s="25"/>
      <c r="U92" s="25"/>
      <c r="W92" s="25"/>
      <c r="X92" s="25"/>
    </row>
    <row r="93" spans="3:24" s="24" customFormat="1" x14ac:dyDescent="0.2">
      <c r="C93" s="25"/>
      <c r="E93" s="25"/>
      <c r="F93" s="25"/>
      <c r="I93" s="25"/>
      <c r="J93" s="59"/>
      <c r="K93" s="25"/>
      <c r="L93" s="25"/>
      <c r="O93" s="25"/>
      <c r="Q93" s="25"/>
      <c r="R93" s="25"/>
      <c r="U93" s="25"/>
      <c r="W93" s="25"/>
      <c r="X93" s="25"/>
    </row>
    <row r="94" spans="3:24" s="24" customFormat="1" x14ac:dyDescent="0.2">
      <c r="C94" s="25"/>
      <c r="E94" s="25"/>
      <c r="F94" s="25"/>
      <c r="I94" s="25"/>
      <c r="J94" s="59"/>
      <c r="K94" s="25"/>
      <c r="L94" s="25"/>
      <c r="O94" s="25"/>
      <c r="Q94" s="25"/>
      <c r="R94" s="25"/>
      <c r="U94" s="25"/>
      <c r="W94" s="25"/>
      <c r="X94" s="25"/>
    </row>
    <row r="95" spans="3:24" s="24" customFormat="1" x14ac:dyDescent="0.2">
      <c r="C95" s="25"/>
      <c r="E95" s="25"/>
      <c r="F95" s="25"/>
      <c r="I95" s="25"/>
      <c r="J95" s="59"/>
      <c r="K95" s="25"/>
      <c r="L95" s="25"/>
      <c r="O95" s="25"/>
      <c r="Q95" s="25"/>
      <c r="R95" s="25"/>
      <c r="U95" s="25"/>
      <c r="W95" s="25"/>
      <c r="X95" s="25"/>
    </row>
    <row r="96" spans="3:24" s="24" customFormat="1" x14ac:dyDescent="0.2">
      <c r="C96" s="25"/>
      <c r="E96" s="25"/>
      <c r="F96" s="25"/>
      <c r="I96" s="25"/>
      <c r="J96" s="59"/>
      <c r="K96" s="25"/>
      <c r="L96" s="25"/>
      <c r="O96" s="25"/>
      <c r="Q96" s="25"/>
      <c r="R96" s="25"/>
      <c r="U96" s="25"/>
      <c r="W96" s="25"/>
      <c r="X96" s="25"/>
    </row>
    <row r="97" spans="3:24" s="24" customFormat="1" x14ac:dyDescent="0.2">
      <c r="C97" s="25"/>
      <c r="E97" s="25"/>
      <c r="F97" s="25"/>
      <c r="I97" s="25"/>
      <c r="J97" s="59"/>
      <c r="K97" s="25"/>
      <c r="L97" s="25"/>
      <c r="O97" s="25"/>
      <c r="Q97" s="25"/>
      <c r="R97" s="25"/>
      <c r="U97" s="25"/>
      <c r="W97" s="25"/>
      <c r="X97" s="25"/>
    </row>
    <row r="98" spans="3:24" s="24" customFormat="1" x14ac:dyDescent="0.2">
      <c r="C98" s="25"/>
      <c r="E98" s="25"/>
      <c r="F98" s="25"/>
      <c r="I98" s="25"/>
      <c r="J98" s="59"/>
      <c r="K98" s="25"/>
      <c r="L98" s="25"/>
      <c r="O98" s="25"/>
      <c r="Q98" s="25"/>
      <c r="R98" s="25"/>
      <c r="U98" s="25"/>
      <c r="W98" s="25"/>
      <c r="X98" s="25"/>
    </row>
    <row r="99" spans="3:24" s="24" customFormat="1" x14ac:dyDescent="0.2">
      <c r="C99" s="25"/>
      <c r="E99" s="25"/>
      <c r="F99" s="25"/>
      <c r="I99" s="25"/>
      <c r="J99" s="59"/>
      <c r="K99" s="25"/>
      <c r="L99" s="25"/>
      <c r="O99" s="25"/>
      <c r="Q99" s="25"/>
      <c r="R99" s="25"/>
      <c r="U99" s="25"/>
      <c r="W99" s="25"/>
      <c r="X99" s="25"/>
    </row>
    <row r="100" spans="3:24" s="24" customFormat="1" x14ac:dyDescent="0.2">
      <c r="C100" s="25"/>
      <c r="E100" s="25"/>
      <c r="F100" s="25"/>
      <c r="I100" s="25"/>
      <c r="J100" s="59"/>
      <c r="K100" s="25"/>
      <c r="L100" s="25"/>
      <c r="O100" s="25"/>
      <c r="Q100" s="25"/>
      <c r="R100" s="25"/>
      <c r="U100" s="25"/>
      <c r="W100" s="25"/>
      <c r="X100" s="25"/>
    </row>
    <row r="101" spans="3:24" s="24" customFormat="1" x14ac:dyDescent="0.2">
      <c r="C101" s="25"/>
      <c r="E101" s="25"/>
      <c r="F101" s="25"/>
      <c r="I101" s="25"/>
      <c r="J101" s="59"/>
      <c r="K101" s="25"/>
      <c r="L101" s="25"/>
      <c r="O101" s="25"/>
      <c r="Q101" s="25"/>
      <c r="R101" s="25"/>
      <c r="U101" s="25"/>
      <c r="W101" s="25"/>
      <c r="X101" s="25"/>
    </row>
    <row r="102" spans="3:24" s="24" customFormat="1" x14ac:dyDescent="0.2">
      <c r="C102" s="25"/>
      <c r="E102" s="25"/>
      <c r="F102" s="25"/>
      <c r="I102" s="25"/>
      <c r="J102" s="59"/>
      <c r="K102" s="25"/>
      <c r="L102" s="25"/>
      <c r="O102" s="25"/>
      <c r="Q102" s="25"/>
      <c r="R102" s="25"/>
      <c r="U102" s="25"/>
      <c r="W102" s="25"/>
      <c r="X102" s="25"/>
    </row>
    <row r="103" spans="3:24" s="24" customFormat="1" x14ac:dyDescent="0.2">
      <c r="C103" s="25"/>
      <c r="E103" s="25"/>
      <c r="F103" s="25"/>
      <c r="I103" s="25"/>
      <c r="J103" s="59"/>
      <c r="K103" s="25"/>
      <c r="L103" s="25"/>
      <c r="O103" s="25"/>
      <c r="Q103" s="25"/>
      <c r="R103" s="25"/>
      <c r="U103" s="25"/>
      <c r="W103" s="25"/>
      <c r="X103" s="25"/>
    </row>
    <row r="104" spans="3:24" s="24" customFormat="1" x14ac:dyDescent="0.2">
      <c r="C104" s="25"/>
      <c r="E104" s="25"/>
      <c r="F104" s="25"/>
      <c r="I104" s="25"/>
      <c r="J104" s="59"/>
      <c r="K104" s="25"/>
      <c r="L104" s="25"/>
      <c r="O104" s="25"/>
      <c r="Q104" s="25"/>
      <c r="R104" s="25"/>
      <c r="U104" s="25"/>
      <c r="W104" s="25"/>
      <c r="X104" s="25"/>
    </row>
    <row r="105" spans="3:24" s="24" customFormat="1" x14ac:dyDescent="0.2">
      <c r="C105" s="25"/>
      <c r="E105" s="25"/>
      <c r="F105" s="25"/>
      <c r="I105" s="25"/>
      <c r="J105" s="59"/>
      <c r="K105" s="25"/>
      <c r="L105" s="25"/>
      <c r="O105" s="25"/>
      <c r="Q105" s="25"/>
      <c r="R105" s="25"/>
      <c r="U105" s="25"/>
      <c r="W105" s="25"/>
      <c r="X105" s="25"/>
    </row>
    <row r="106" spans="3:24" s="24" customFormat="1" x14ac:dyDescent="0.2">
      <c r="C106" s="25"/>
      <c r="E106" s="25"/>
      <c r="F106" s="25"/>
      <c r="I106" s="25"/>
      <c r="J106" s="59"/>
      <c r="K106" s="25"/>
      <c r="L106" s="25"/>
      <c r="O106" s="25"/>
      <c r="Q106" s="25"/>
      <c r="R106" s="25"/>
      <c r="U106" s="25"/>
      <c r="W106" s="25"/>
      <c r="X106" s="25"/>
    </row>
    <row r="107" spans="3:24" s="24" customFormat="1" x14ac:dyDescent="0.2">
      <c r="C107" s="25"/>
      <c r="E107" s="25"/>
      <c r="F107" s="25"/>
      <c r="I107" s="25"/>
      <c r="J107" s="59"/>
      <c r="K107" s="25"/>
      <c r="L107" s="25"/>
      <c r="O107" s="25"/>
      <c r="Q107" s="25"/>
      <c r="R107" s="25"/>
      <c r="U107" s="25"/>
      <c r="W107" s="25"/>
      <c r="X107" s="25"/>
    </row>
    <row r="108" spans="3:24" s="24" customFormat="1" x14ac:dyDescent="0.2">
      <c r="C108" s="25"/>
      <c r="E108" s="25"/>
      <c r="F108" s="25"/>
      <c r="I108" s="25"/>
      <c r="J108" s="59"/>
      <c r="K108" s="25"/>
      <c r="L108" s="25"/>
      <c r="O108" s="25"/>
      <c r="Q108" s="25"/>
      <c r="R108" s="25"/>
      <c r="U108" s="25"/>
      <c r="W108" s="25"/>
      <c r="X108" s="25"/>
    </row>
    <row r="109" spans="3:24" s="24" customFormat="1" x14ac:dyDescent="0.2">
      <c r="C109" s="25"/>
      <c r="E109" s="25"/>
      <c r="F109" s="25"/>
      <c r="I109" s="25"/>
      <c r="J109" s="59"/>
      <c r="K109" s="25"/>
      <c r="L109" s="25"/>
      <c r="O109" s="25"/>
      <c r="Q109" s="25"/>
      <c r="R109" s="25"/>
      <c r="U109" s="25"/>
      <c r="W109" s="25"/>
      <c r="X109" s="25"/>
    </row>
    <row r="110" spans="3:24" s="24" customFormat="1" x14ac:dyDescent="0.2">
      <c r="C110" s="25"/>
      <c r="E110" s="25"/>
      <c r="F110" s="25"/>
      <c r="I110" s="25"/>
      <c r="J110" s="59"/>
      <c r="K110" s="25"/>
      <c r="L110" s="25"/>
      <c r="O110" s="25"/>
      <c r="Q110" s="25"/>
      <c r="R110" s="25"/>
      <c r="U110" s="25"/>
      <c r="W110" s="25"/>
      <c r="X110" s="25"/>
    </row>
    <row r="111" spans="3:24" s="24" customFormat="1" x14ac:dyDescent="0.2">
      <c r="C111" s="25"/>
      <c r="E111" s="25"/>
      <c r="F111" s="25"/>
      <c r="I111" s="25"/>
      <c r="J111" s="59"/>
      <c r="K111" s="25"/>
      <c r="L111" s="25"/>
      <c r="O111" s="25"/>
      <c r="Q111" s="25"/>
      <c r="R111" s="25"/>
      <c r="U111" s="25"/>
      <c r="W111" s="25"/>
      <c r="X111" s="25"/>
    </row>
    <row r="112" spans="3:24" s="24" customFormat="1" x14ac:dyDescent="0.2">
      <c r="C112" s="25"/>
      <c r="E112" s="25"/>
      <c r="F112" s="25"/>
      <c r="I112" s="25"/>
      <c r="J112" s="59"/>
      <c r="K112" s="25"/>
      <c r="L112" s="25"/>
      <c r="O112" s="25"/>
      <c r="Q112" s="25"/>
      <c r="R112" s="25"/>
      <c r="U112" s="25"/>
      <c r="W112" s="25"/>
      <c r="X112" s="25"/>
    </row>
    <row r="113" spans="3:24" s="24" customFormat="1" x14ac:dyDescent="0.2">
      <c r="C113" s="25"/>
      <c r="E113" s="25"/>
      <c r="F113" s="25"/>
      <c r="I113" s="25"/>
      <c r="J113" s="59"/>
      <c r="K113" s="25"/>
      <c r="L113" s="25"/>
      <c r="O113" s="25"/>
      <c r="Q113" s="25"/>
      <c r="R113" s="25"/>
      <c r="U113" s="25"/>
      <c r="W113" s="25"/>
      <c r="X113" s="25"/>
    </row>
    <row r="114" spans="3:24" s="24" customFormat="1" x14ac:dyDescent="0.2">
      <c r="C114" s="25"/>
      <c r="E114" s="25"/>
      <c r="F114" s="25"/>
      <c r="I114" s="25"/>
      <c r="J114" s="59"/>
      <c r="K114" s="25"/>
      <c r="L114" s="25"/>
      <c r="O114" s="25"/>
      <c r="Q114" s="25"/>
      <c r="R114" s="25"/>
      <c r="U114" s="25"/>
      <c r="W114" s="25"/>
      <c r="X114" s="25"/>
    </row>
    <row r="115" spans="3:24" s="24" customFormat="1" x14ac:dyDescent="0.2">
      <c r="C115" s="25"/>
      <c r="E115" s="25"/>
      <c r="F115" s="25"/>
      <c r="I115" s="25"/>
      <c r="J115" s="59"/>
      <c r="K115" s="25"/>
      <c r="L115" s="25"/>
      <c r="O115" s="25"/>
      <c r="Q115" s="25"/>
      <c r="R115" s="25"/>
      <c r="U115" s="25"/>
      <c r="W115" s="25"/>
      <c r="X115" s="25"/>
    </row>
    <row r="116" spans="3:24" s="24" customFormat="1" x14ac:dyDescent="0.2">
      <c r="C116" s="25"/>
      <c r="E116" s="25"/>
      <c r="F116" s="25"/>
      <c r="I116" s="25"/>
      <c r="J116" s="59"/>
      <c r="K116" s="25"/>
      <c r="L116" s="25"/>
      <c r="O116" s="25"/>
      <c r="Q116" s="25"/>
      <c r="R116" s="25"/>
      <c r="U116" s="25"/>
      <c r="W116" s="25"/>
      <c r="X116" s="25"/>
    </row>
    <row r="117" spans="3:24" s="24" customFormat="1" x14ac:dyDescent="0.2">
      <c r="C117" s="25"/>
      <c r="E117" s="25"/>
      <c r="F117" s="25"/>
      <c r="I117" s="25"/>
      <c r="J117" s="59"/>
      <c r="K117" s="25"/>
      <c r="L117" s="25"/>
      <c r="O117" s="25"/>
      <c r="Q117" s="25"/>
      <c r="R117" s="25"/>
      <c r="U117" s="25"/>
      <c r="W117" s="25"/>
      <c r="X117" s="25"/>
    </row>
    <row r="118" spans="3:24" s="24" customFormat="1" x14ac:dyDescent="0.2">
      <c r="C118" s="25"/>
      <c r="E118" s="25"/>
      <c r="F118" s="25"/>
      <c r="I118" s="25"/>
      <c r="J118" s="59"/>
      <c r="K118" s="25"/>
      <c r="L118" s="25"/>
      <c r="O118" s="25"/>
      <c r="Q118" s="25"/>
      <c r="R118" s="25"/>
      <c r="U118" s="25"/>
      <c r="W118" s="25"/>
      <c r="X118" s="25"/>
    </row>
    <row r="119" spans="3:24" s="24" customFormat="1" x14ac:dyDescent="0.2">
      <c r="C119" s="25"/>
      <c r="E119" s="25"/>
      <c r="F119" s="25"/>
      <c r="I119" s="25"/>
      <c r="J119" s="59"/>
      <c r="K119" s="25"/>
      <c r="L119" s="25"/>
      <c r="O119" s="25"/>
      <c r="Q119" s="25"/>
      <c r="R119" s="25"/>
      <c r="U119" s="25"/>
      <c r="W119" s="25"/>
      <c r="X119" s="25"/>
    </row>
    <row r="120" spans="3:24" s="24" customFormat="1" x14ac:dyDescent="0.2">
      <c r="C120" s="25"/>
      <c r="E120" s="25"/>
      <c r="F120" s="25"/>
      <c r="I120" s="25"/>
      <c r="J120" s="59"/>
      <c r="K120" s="25"/>
      <c r="L120" s="25"/>
      <c r="O120" s="25"/>
      <c r="Q120" s="25"/>
      <c r="R120" s="25"/>
      <c r="U120" s="25"/>
      <c r="W120" s="25"/>
      <c r="X120" s="25"/>
    </row>
    <row r="121" spans="3:24" s="24" customFormat="1" x14ac:dyDescent="0.2">
      <c r="C121" s="25"/>
      <c r="E121" s="25"/>
      <c r="F121" s="25"/>
      <c r="I121" s="25"/>
      <c r="J121" s="59"/>
      <c r="K121" s="25"/>
      <c r="L121" s="25"/>
      <c r="O121" s="25"/>
      <c r="Q121" s="25"/>
      <c r="R121" s="25"/>
      <c r="U121" s="25"/>
      <c r="W121" s="25"/>
      <c r="X121" s="25"/>
    </row>
    <row r="122" spans="3:24" s="24" customFormat="1" x14ac:dyDescent="0.2">
      <c r="C122" s="25"/>
      <c r="E122" s="25"/>
      <c r="F122" s="25"/>
      <c r="I122" s="25"/>
      <c r="J122" s="59"/>
      <c r="K122" s="25"/>
      <c r="L122" s="25"/>
      <c r="O122" s="25"/>
      <c r="Q122" s="25"/>
      <c r="R122" s="25"/>
      <c r="U122" s="25"/>
      <c r="W122" s="25"/>
      <c r="X122" s="25"/>
    </row>
    <row r="123" spans="3:24" s="24" customFormat="1" x14ac:dyDescent="0.2">
      <c r="C123" s="25"/>
      <c r="E123" s="25"/>
      <c r="F123" s="25"/>
      <c r="I123" s="25"/>
      <c r="J123" s="59"/>
      <c r="K123" s="25"/>
      <c r="L123" s="25"/>
      <c r="O123" s="25"/>
      <c r="Q123" s="25"/>
      <c r="R123" s="25"/>
      <c r="U123" s="25"/>
      <c r="W123" s="25"/>
      <c r="X123" s="25"/>
    </row>
    <row r="124" spans="3:24" s="24" customFormat="1" x14ac:dyDescent="0.2">
      <c r="C124" s="25"/>
      <c r="E124" s="25"/>
      <c r="F124" s="25"/>
      <c r="I124" s="25"/>
      <c r="J124" s="59"/>
      <c r="K124" s="25"/>
      <c r="L124" s="25"/>
      <c r="O124" s="25"/>
      <c r="Q124" s="25"/>
      <c r="R124" s="25"/>
      <c r="U124" s="25"/>
      <c r="W124" s="25"/>
      <c r="X124" s="25"/>
    </row>
    <row r="125" spans="3:24" s="24" customFormat="1" x14ac:dyDescent="0.2">
      <c r="C125" s="25"/>
      <c r="E125" s="25"/>
      <c r="F125" s="25"/>
      <c r="I125" s="25"/>
      <c r="J125" s="59"/>
      <c r="K125" s="25"/>
      <c r="L125" s="25"/>
      <c r="O125" s="25"/>
      <c r="Q125" s="25"/>
      <c r="R125" s="25"/>
      <c r="U125" s="25"/>
      <c r="W125" s="25"/>
      <c r="X125" s="25"/>
    </row>
    <row r="126" spans="3:24" s="24" customFormat="1" x14ac:dyDescent="0.2">
      <c r="C126" s="25"/>
      <c r="E126" s="25"/>
      <c r="F126" s="25"/>
      <c r="I126" s="25"/>
      <c r="J126" s="59"/>
      <c r="K126" s="25"/>
      <c r="L126" s="25"/>
      <c r="O126" s="25"/>
      <c r="Q126" s="25"/>
      <c r="R126" s="25"/>
      <c r="U126" s="25"/>
      <c r="W126" s="25"/>
      <c r="X126" s="25"/>
    </row>
    <row r="127" spans="3:24" s="24" customFormat="1" x14ac:dyDescent="0.2">
      <c r="C127" s="25"/>
      <c r="E127" s="25"/>
      <c r="F127" s="25"/>
      <c r="I127" s="25"/>
      <c r="J127" s="59"/>
      <c r="K127" s="25"/>
      <c r="L127" s="25"/>
      <c r="O127" s="25"/>
      <c r="Q127" s="25"/>
      <c r="R127" s="25"/>
      <c r="U127" s="25"/>
      <c r="W127" s="25"/>
      <c r="X127" s="25"/>
    </row>
    <row r="128" spans="3:24" s="24" customFormat="1" x14ac:dyDescent="0.2">
      <c r="C128" s="25"/>
      <c r="E128" s="25"/>
      <c r="F128" s="25"/>
      <c r="I128" s="25"/>
      <c r="J128" s="59"/>
      <c r="K128" s="25"/>
      <c r="L128" s="25"/>
      <c r="O128" s="25"/>
      <c r="Q128" s="25"/>
      <c r="R128" s="25"/>
      <c r="U128" s="25"/>
      <c r="W128" s="25"/>
      <c r="X128" s="25"/>
    </row>
    <row r="129" spans="3:24" s="24" customFormat="1" x14ac:dyDescent="0.2">
      <c r="C129" s="25"/>
      <c r="E129" s="25"/>
      <c r="F129" s="25"/>
      <c r="I129" s="25"/>
      <c r="J129" s="59"/>
      <c r="K129" s="25"/>
      <c r="L129" s="25"/>
      <c r="O129" s="25"/>
      <c r="Q129" s="25"/>
      <c r="R129" s="25"/>
      <c r="U129" s="25"/>
      <c r="W129" s="25"/>
      <c r="X129" s="25"/>
    </row>
    <row r="130" spans="3:24" s="24" customFormat="1" x14ac:dyDescent="0.2">
      <c r="C130" s="25"/>
      <c r="E130" s="25"/>
      <c r="F130" s="25"/>
      <c r="I130" s="25"/>
      <c r="J130" s="59"/>
      <c r="K130" s="25"/>
      <c r="L130" s="25"/>
      <c r="O130" s="25"/>
      <c r="Q130" s="25"/>
      <c r="R130" s="25"/>
      <c r="U130" s="25"/>
      <c r="W130" s="25"/>
      <c r="X130" s="25"/>
    </row>
    <row r="131" spans="3:24" s="24" customFormat="1" x14ac:dyDescent="0.2">
      <c r="C131" s="25"/>
      <c r="E131" s="25"/>
      <c r="F131" s="25"/>
      <c r="I131" s="25"/>
      <c r="J131" s="59"/>
      <c r="K131" s="25"/>
      <c r="L131" s="25"/>
      <c r="O131" s="25"/>
      <c r="Q131" s="25"/>
      <c r="R131" s="25"/>
      <c r="U131" s="25"/>
      <c r="W131" s="25"/>
      <c r="X131" s="25"/>
    </row>
    <row r="132" spans="3:24" s="24" customFormat="1" x14ac:dyDescent="0.2">
      <c r="C132" s="25"/>
      <c r="E132" s="25"/>
      <c r="F132" s="25"/>
      <c r="I132" s="25"/>
      <c r="J132" s="59"/>
      <c r="K132" s="25"/>
      <c r="L132" s="25"/>
      <c r="O132" s="25"/>
      <c r="Q132" s="25"/>
      <c r="R132" s="25"/>
      <c r="U132" s="25"/>
      <c r="W132" s="25"/>
      <c r="X132" s="25"/>
    </row>
    <row r="133" spans="3:24" s="24" customFormat="1" x14ac:dyDescent="0.2">
      <c r="C133" s="25"/>
      <c r="E133" s="25"/>
      <c r="F133" s="25"/>
      <c r="I133" s="25"/>
      <c r="J133" s="59"/>
      <c r="K133" s="25"/>
      <c r="L133" s="25"/>
      <c r="O133" s="25"/>
      <c r="Q133" s="25"/>
      <c r="R133" s="25"/>
      <c r="U133" s="25"/>
      <c r="W133" s="25"/>
      <c r="X133" s="25"/>
    </row>
    <row r="134" spans="3:24" s="24" customFormat="1" x14ac:dyDescent="0.2">
      <c r="C134" s="25"/>
      <c r="E134" s="25"/>
      <c r="F134" s="25"/>
      <c r="I134" s="25"/>
      <c r="J134" s="59"/>
      <c r="K134" s="25"/>
      <c r="L134" s="25"/>
      <c r="O134" s="25"/>
      <c r="Q134" s="25"/>
      <c r="R134" s="25"/>
      <c r="U134" s="25"/>
      <c r="W134" s="25"/>
      <c r="X134" s="25"/>
    </row>
    <row r="135" spans="3:24" s="24" customFormat="1" x14ac:dyDescent="0.2">
      <c r="C135" s="25"/>
      <c r="E135" s="25"/>
      <c r="F135" s="25"/>
      <c r="I135" s="25"/>
      <c r="J135" s="59"/>
      <c r="K135" s="25"/>
      <c r="L135" s="25"/>
      <c r="O135" s="25"/>
      <c r="Q135" s="25"/>
      <c r="R135" s="25"/>
      <c r="U135" s="25"/>
      <c r="W135" s="25"/>
      <c r="X135" s="25"/>
    </row>
    <row r="136" spans="3:24" s="24" customFormat="1" x14ac:dyDescent="0.2">
      <c r="C136" s="25"/>
      <c r="E136" s="25"/>
      <c r="F136" s="25"/>
      <c r="I136" s="25"/>
      <c r="J136" s="59"/>
      <c r="K136" s="25"/>
      <c r="L136" s="25"/>
      <c r="O136" s="25"/>
      <c r="Q136" s="25"/>
      <c r="R136" s="25"/>
      <c r="U136" s="25"/>
      <c r="W136" s="25"/>
      <c r="X136" s="25"/>
    </row>
    <row r="137" spans="3:24" s="24" customFormat="1" x14ac:dyDescent="0.2">
      <c r="C137" s="25"/>
      <c r="E137" s="25"/>
      <c r="F137" s="25"/>
      <c r="I137" s="25"/>
      <c r="J137" s="59"/>
      <c r="K137" s="25"/>
      <c r="L137" s="25"/>
      <c r="O137" s="25"/>
      <c r="Q137" s="25"/>
      <c r="R137" s="25"/>
      <c r="U137" s="25"/>
      <c r="W137" s="25"/>
      <c r="X137" s="25"/>
    </row>
    <row r="138" spans="3:24" s="24" customFormat="1" x14ac:dyDescent="0.2">
      <c r="C138" s="25"/>
      <c r="E138" s="25"/>
      <c r="F138" s="25"/>
      <c r="I138" s="25"/>
      <c r="J138" s="59"/>
      <c r="K138" s="25"/>
      <c r="L138" s="25"/>
      <c r="O138" s="25"/>
      <c r="Q138" s="25"/>
      <c r="R138" s="25"/>
      <c r="U138" s="25"/>
      <c r="W138" s="25"/>
      <c r="X138" s="25"/>
    </row>
    <row r="139" spans="3:24" s="24" customFormat="1" x14ac:dyDescent="0.2">
      <c r="C139" s="25"/>
      <c r="E139" s="25"/>
      <c r="F139" s="25"/>
      <c r="I139" s="25"/>
      <c r="J139" s="59"/>
      <c r="K139" s="25"/>
      <c r="L139" s="25"/>
      <c r="O139" s="25"/>
      <c r="Q139" s="25"/>
      <c r="R139" s="25"/>
      <c r="U139" s="25"/>
      <c r="W139" s="25"/>
      <c r="X139" s="25"/>
    </row>
    <row r="140" spans="3:24" s="24" customFormat="1" x14ac:dyDescent="0.2">
      <c r="C140" s="25"/>
      <c r="E140" s="25"/>
      <c r="F140" s="25"/>
      <c r="I140" s="25"/>
      <c r="J140" s="59"/>
      <c r="K140" s="25"/>
      <c r="L140" s="25"/>
      <c r="O140" s="25"/>
      <c r="Q140" s="25"/>
      <c r="R140" s="25"/>
      <c r="U140" s="25"/>
      <c r="W140" s="25"/>
      <c r="X140" s="25"/>
    </row>
  </sheetData>
  <mergeCells count="31">
    <mergeCell ref="H1:X1"/>
    <mergeCell ref="B30:D30"/>
    <mergeCell ref="H17:J17"/>
    <mergeCell ref="H30:J30"/>
    <mergeCell ref="B2:L2"/>
    <mergeCell ref="N2:X2"/>
    <mergeCell ref="N17:P17"/>
    <mergeCell ref="N3:R3"/>
    <mergeCell ref="T3:X3"/>
    <mergeCell ref="H3:L3"/>
    <mergeCell ref="B3:F3"/>
    <mergeCell ref="B17:D17"/>
    <mergeCell ref="H31:J31"/>
    <mergeCell ref="B31:D31"/>
    <mergeCell ref="N31:P31"/>
    <mergeCell ref="T17:V17"/>
    <mergeCell ref="T31:V31"/>
    <mergeCell ref="N30:P30"/>
    <mergeCell ref="T30:V30"/>
    <mergeCell ref="B38:E38"/>
    <mergeCell ref="H34:K34"/>
    <mergeCell ref="N34:Q34"/>
    <mergeCell ref="T34:W34"/>
    <mergeCell ref="H38:K38"/>
    <mergeCell ref="N38:Q38"/>
    <mergeCell ref="T38:W38"/>
    <mergeCell ref="B33:E33"/>
    <mergeCell ref="H33:K33"/>
    <mergeCell ref="N33:Q33"/>
    <mergeCell ref="T33:W33"/>
    <mergeCell ref="B34:E34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RENTABILIDAD CAPITAL CLIENTES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Lorena Ugalde</dc:creator>
  <cp:lastModifiedBy>Carlos Ugalde Noritz</cp:lastModifiedBy>
  <dcterms:created xsi:type="dcterms:W3CDTF">2021-02-02T12:50:06Z</dcterms:created>
  <dcterms:modified xsi:type="dcterms:W3CDTF">2021-05-12T16:01:58Z</dcterms:modified>
</cp:coreProperties>
</file>